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S\Users\alexandra.szikszai\Desktop\"/>
    </mc:Choice>
  </mc:AlternateContent>
  <bookViews>
    <workbookView xWindow="0" yWindow="0" windowWidth="28800" windowHeight="12435" tabRatio="856" activeTab="5"/>
  </bookViews>
  <sheets>
    <sheet name="Index" sheetId="1" r:id="rId1"/>
    <sheet name="Group P&amp;L" sheetId="16" r:id="rId2"/>
    <sheet name="Cash Flow" sheetId="17" r:id="rId3"/>
    <sheet name="Balance Sheet" sheetId="8" r:id="rId4"/>
    <sheet name="RGUs" sheetId="18" r:id="rId5"/>
    <sheet name="Revenue by RGU" sheetId="19" r:id="rId6"/>
    <sheet name="EBITDA before CC" sheetId="5" r:id="rId7"/>
    <sheet name="CAPEX" sheetId="15" r:id="rId8"/>
    <sheet name="Central America" sheetId="12" r:id="rId9"/>
    <sheet name="South America" sheetId="13" r:id="rId10"/>
    <sheet name="Africa" sheetId="14" r:id="rId11"/>
    <sheet name="FX rates" sheetId="10" r:id="rId12"/>
  </sheets>
  <definedNames>
    <definedName name="_xlnm.Print_Titles" localSheetId="10">Africa!$A:$A,Africa!$1:$2</definedName>
    <definedName name="_xlnm.Print_Titles" localSheetId="3">'Balance Sheet'!$A:$A,'Balance Sheet'!$1:$3</definedName>
    <definedName name="_xlnm.Print_Titles" localSheetId="7">CAPEX!$A:$A,CAPEX!$1:$3</definedName>
    <definedName name="_xlnm.Print_Titles" localSheetId="8">'Central America'!$A:$A,'Central America'!$1:$2</definedName>
    <definedName name="_xlnm.Print_Titles" localSheetId="6">'EBITDA before CC'!$A:$A,'EBITDA before CC'!$1:$3</definedName>
    <definedName name="_xlnm.Print_Titles" localSheetId="11">'FX rates'!$A:$A,'FX rates'!$1:$3</definedName>
    <definedName name="_xlnm.Print_Titles" localSheetId="9">'South America'!$A:$A,'South America'!$1:$2</definedName>
    <definedName name="_xlnm.Print_Area" localSheetId="10">Africa!$A$1:$K$52</definedName>
    <definedName name="_xlnm.Print_Area" localSheetId="3">'Balance Sheet'!$A$1:$K$61</definedName>
    <definedName name="_xlnm.Print_Area" localSheetId="7">CAPEX!$A$1:$K$8</definedName>
    <definedName name="_xlnm.Print_Area" localSheetId="2">'Cash Flow'!$A$1:$K$36</definedName>
    <definedName name="_xlnm.Print_Area" localSheetId="8">'Central America'!$A$1:$K$41</definedName>
    <definedName name="_xlnm.Print_Area" localSheetId="6">'EBITDA before CC'!$A$1:$K$10</definedName>
    <definedName name="_xlnm.Print_Area" localSheetId="11">'FX rates'!$A$1:$K$19</definedName>
    <definedName name="_xlnm.Print_Area" localSheetId="1">'Group P&amp;L'!$A$1:$K$50</definedName>
    <definedName name="_xlnm.Print_Area" localSheetId="0">Index!$A$1:$G$34</definedName>
    <definedName name="_xlnm.Print_Area" localSheetId="5">'Revenue by RGU'!$A$1:$K$125</definedName>
    <definedName name="_xlnm.Print_Area" localSheetId="4">RGUs!$A$1:$K$110</definedName>
    <definedName name="_xlnm.Print_Area" localSheetId="9">'South America'!$A$1:$K$40</definedName>
  </definedNames>
  <calcPr calcId="152511" iterate="1"/>
</workbook>
</file>

<file path=xl/calcChain.xml><?xml version="1.0" encoding="utf-8"?>
<calcChain xmlns="http://schemas.openxmlformats.org/spreadsheetml/2006/main">
  <c r="I5" i="14" l="1"/>
  <c r="H5" i="14"/>
  <c r="G5" i="14"/>
  <c r="F5" i="14"/>
  <c r="E5" i="14"/>
  <c r="D5" i="14"/>
  <c r="C5" i="14"/>
  <c r="B5" i="14"/>
  <c r="I21" i="14"/>
  <c r="H21" i="14"/>
  <c r="G21" i="14"/>
  <c r="F21" i="14"/>
  <c r="E21" i="14"/>
  <c r="D21" i="14"/>
  <c r="C21" i="14"/>
  <c r="B21" i="14"/>
  <c r="J30" i="12"/>
  <c r="I30" i="12"/>
  <c r="H30" i="12"/>
  <c r="G30" i="12"/>
  <c r="E30" i="12"/>
  <c r="D30" i="12"/>
  <c r="B30" i="12"/>
  <c r="F30" i="12" s="1"/>
  <c r="C30" i="12"/>
  <c r="K30" i="12" l="1"/>
  <c r="G29" i="13"/>
  <c r="H29" i="13"/>
  <c r="I29" i="13"/>
  <c r="J29" i="13"/>
  <c r="K29" i="13"/>
  <c r="B33" i="13"/>
  <c r="C33" i="13"/>
  <c r="D33" i="13"/>
  <c r="E33" i="13"/>
  <c r="F33" i="13"/>
  <c r="G33" i="13"/>
  <c r="H33" i="13"/>
  <c r="I33" i="13"/>
  <c r="J33" i="13"/>
  <c r="K33" i="13"/>
  <c r="C7" i="5"/>
  <c r="D7" i="5"/>
  <c r="E7" i="5"/>
  <c r="F7" i="5"/>
  <c r="H7" i="5"/>
  <c r="I7" i="5"/>
  <c r="J7" i="5"/>
  <c r="K7" i="5"/>
  <c r="B7" i="5"/>
  <c r="G7" i="5"/>
  <c r="K21" i="14" l="1"/>
  <c r="K5" i="14"/>
  <c r="J21" i="14"/>
  <c r="J5" i="14"/>
</calcChain>
</file>

<file path=xl/sharedStrings.xml><?xml version="1.0" encoding="utf-8"?>
<sst xmlns="http://schemas.openxmlformats.org/spreadsheetml/2006/main" count="586" uniqueCount="216">
  <si>
    <t>Central America</t>
  </si>
  <si>
    <t>South America</t>
  </si>
  <si>
    <t>Africa</t>
  </si>
  <si>
    <t>Not reviewed by auditors</t>
  </si>
  <si>
    <t>Guatemala</t>
  </si>
  <si>
    <t>El Salvador</t>
  </si>
  <si>
    <t>Honduras</t>
  </si>
  <si>
    <t>Nicaragua</t>
  </si>
  <si>
    <t>Costa Rica</t>
  </si>
  <si>
    <t>Population (m)</t>
  </si>
  <si>
    <t>Mobile customers '000</t>
  </si>
  <si>
    <t>Customers' market share (%)</t>
  </si>
  <si>
    <t>Bolivia</t>
  </si>
  <si>
    <t>Colombia</t>
  </si>
  <si>
    <t>Paraguay</t>
  </si>
  <si>
    <t>Ghana</t>
  </si>
  <si>
    <t>Rwanda</t>
  </si>
  <si>
    <t>Senegal/Chad</t>
  </si>
  <si>
    <t>Tanzania</t>
  </si>
  <si>
    <t>Average FX rates</t>
  </si>
  <si>
    <t>Mobile penetration estimated (%)</t>
  </si>
  <si>
    <t>EBITDA</t>
  </si>
  <si>
    <t>YoY growth %</t>
  </si>
  <si>
    <t>YoY  growth (pf for FX)</t>
  </si>
  <si>
    <t>Capex</t>
  </si>
  <si>
    <t>EBITDA margin (%)</t>
  </si>
  <si>
    <t>Quarterly highlights</t>
  </si>
  <si>
    <t>Operational highlights</t>
  </si>
  <si>
    <t>Other</t>
  </si>
  <si>
    <t>EBITDA breakdown (USDm)</t>
  </si>
  <si>
    <t>CAPEX breakdown (USDm)</t>
  </si>
  <si>
    <t>Total Capex</t>
  </si>
  <si>
    <t>Mobile</t>
  </si>
  <si>
    <t>others/eliminations</t>
  </si>
  <si>
    <t>Chad</t>
  </si>
  <si>
    <t>DRC</t>
  </si>
  <si>
    <t>Senegal</t>
  </si>
  <si>
    <t>Group P&amp;L</t>
  </si>
  <si>
    <t>Balance Sheet</t>
  </si>
  <si>
    <t>Cash Flow Statement</t>
  </si>
  <si>
    <t>Assets</t>
  </si>
  <si>
    <t>Non current assets</t>
  </si>
  <si>
    <t>Intangible assets, net - Total</t>
  </si>
  <si>
    <t>Property, plant and equipment, net - NBV - Total</t>
  </si>
  <si>
    <t>Investment in associates</t>
  </si>
  <si>
    <t>Deferred taxation assets (non-current)</t>
  </si>
  <si>
    <t>Pledge deposits (non-current)</t>
  </si>
  <si>
    <t>Other non current assets</t>
  </si>
  <si>
    <t>Total non-current assets</t>
  </si>
  <si>
    <t>Current assets</t>
  </si>
  <si>
    <t>Other current assets</t>
  </si>
  <si>
    <t>Total current assets</t>
  </si>
  <si>
    <t>Assets held for sale</t>
  </si>
  <si>
    <t>Total assets</t>
  </si>
  <si>
    <t>Equity and liabilities</t>
  </si>
  <si>
    <t>Equity</t>
  </si>
  <si>
    <t>Share capital and premium</t>
  </si>
  <si>
    <t>Treasury stock</t>
  </si>
  <si>
    <t>Other reserves</t>
  </si>
  <si>
    <t>Non controlling interest</t>
  </si>
  <si>
    <t>Total equity</t>
  </si>
  <si>
    <t>Liabities</t>
  </si>
  <si>
    <t>Non current liabilities</t>
  </si>
  <si>
    <t>Other non current liabilities</t>
  </si>
  <si>
    <t>Current liabilities</t>
  </si>
  <si>
    <t>Total current liabilities</t>
  </si>
  <si>
    <t>Liabilities directly associated with assets held for sale</t>
  </si>
  <si>
    <t>Total liabilities</t>
  </si>
  <si>
    <t>Total equity and liabilities</t>
  </si>
  <si>
    <t>Operating expenses</t>
  </si>
  <si>
    <t>Cost of sales (excluding depreciation and amortization)</t>
  </si>
  <si>
    <t>Sales and marketing</t>
  </si>
  <si>
    <t xml:space="preserve">General and administrative expenses </t>
  </si>
  <si>
    <t>Other operating income</t>
  </si>
  <si>
    <t xml:space="preserve">Depreciation and amortization </t>
  </si>
  <si>
    <t>Operating profit</t>
  </si>
  <si>
    <t xml:space="preserve">Interest expense </t>
  </si>
  <si>
    <t>Interest and other financial income</t>
  </si>
  <si>
    <t>Other non-operating income (expenses), net</t>
  </si>
  <si>
    <t xml:space="preserve">Profit before taxes from continuing operations </t>
  </si>
  <si>
    <t xml:space="preserve">Diluted earnings per common share (US$) </t>
  </si>
  <si>
    <t>Basic earnings per common share (US$)</t>
  </si>
  <si>
    <t>Non-controlling interest</t>
  </si>
  <si>
    <t>Profit before discontinued operations and non-controlling interest</t>
  </si>
  <si>
    <t xml:space="preserve">Taxes </t>
  </si>
  <si>
    <t>MFS</t>
  </si>
  <si>
    <t>ARPU YoY change (local currency) %</t>
  </si>
  <si>
    <t>Normalized Net Profit</t>
  </si>
  <si>
    <t>Local currency EBITDA growth</t>
  </si>
  <si>
    <t>Q1 2012</t>
  </si>
  <si>
    <t>Q2 2012</t>
  </si>
  <si>
    <t>Q3 2012</t>
  </si>
  <si>
    <t>Q4 2012</t>
  </si>
  <si>
    <t>FY 2012</t>
  </si>
  <si>
    <t>Inventories</t>
  </si>
  <si>
    <t>Trade receivables, net</t>
  </si>
  <si>
    <t>Amounts due from non controlling interests and JV</t>
  </si>
  <si>
    <t>Current tax assets</t>
  </si>
  <si>
    <t>Accumulated profits brought forward</t>
  </si>
  <si>
    <t>Debt and financing</t>
  </si>
  <si>
    <t>Deferred taxation</t>
  </si>
  <si>
    <t>Total non current liabilities</t>
  </si>
  <si>
    <t>Debt and other financing</t>
  </si>
  <si>
    <t>Put option liability</t>
  </si>
  <si>
    <t>Accrued interest and other expenses</t>
  </si>
  <si>
    <t>Current tax liabilities</t>
  </si>
  <si>
    <t>Movements in working capital</t>
  </si>
  <si>
    <t>Capex (net of disposals)</t>
  </si>
  <si>
    <t>Taxes paid</t>
  </si>
  <si>
    <t>Operating Free Cash Flow</t>
  </si>
  <si>
    <t>Corporate costs (excluding share based compensation)</t>
  </si>
  <si>
    <t>Interest paid, net</t>
  </si>
  <si>
    <t>Free Cash Flow</t>
  </si>
  <si>
    <t>Cash flow used in financing</t>
  </si>
  <si>
    <t>Cash effect of exchange rate changes</t>
  </si>
  <si>
    <t>Other current liabilities</t>
  </si>
  <si>
    <t>Amounts due to JV partners</t>
  </si>
  <si>
    <t>FX rates</t>
  </si>
  <si>
    <t>Back to index</t>
  </si>
  <si>
    <t>Index</t>
  </si>
  <si>
    <t>Contact us</t>
  </si>
  <si>
    <t>Justine DIMOVIC</t>
  </si>
  <si>
    <t>justine.dimovic@millicom.com</t>
  </si>
  <si>
    <t>Tel (F):</t>
  </si>
  <si>
    <t>Tel (M):</t>
  </si>
  <si>
    <t>00 352 691 750 479</t>
  </si>
  <si>
    <t>00 352 27 759 479</t>
  </si>
  <si>
    <t>Head of Investor Relations</t>
  </si>
  <si>
    <t>CENTRAL AMERICA</t>
  </si>
  <si>
    <t>SOUTH AMERICA</t>
  </si>
  <si>
    <t>AFRICA</t>
  </si>
  <si>
    <t>Restricted cash</t>
  </si>
  <si>
    <t>Share based compensation</t>
  </si>
  <si>
    <t>Weighted average number of shares outstanding in the period (‘000)</t>
  </si>
  <si>
    <t xml:space="preserve">Weighted average number of shares and potential dilutive shares outstanding in the period (‘000) </t>
  </si>
  <si>
    <t>Purchases of subsidiaries and associated companies, net of cash acquired</t>
  </si>
  <si>
    <t>Net increase in restricted cash</t>
  </si>
  <si>
    <t>Other investing activities</t>
  </si>
  <si>
    <t>Net cash flow from investing activities</t>
  </si>
  <si>
    <t>Cash flow from operating and investing</t>
  </si>
  <si>
    <t>Issued loans to associates</t>
  </si>
  <si>
    <t>Proceeds from and repayments of borrowings</t>
  </si>
  <si>
    <t>Share buyback by Millicom</t>
  </si>
  <si>
    <t>Dividends paid to equity holders of Millicom</t>
  </si>
  <si>
    <t>Net decrease/increase in cash and cash equivalents</t>
  </si>
  <si>
    <t>Cash and cash equivalents, beginning</t>
  </si>
  <si>
    <t>Customers '000</t>
  </si>
  <si>
    <t>Mobile customers</t>
  </si>
  <si>
    <t xml:space="preserve">   Voice/SMS RGUs</t>
  </si>
  <si>
    <t xml:space="preserve">   Internet RGUS</t>
  </si>
  <si>
    <t xml:space="preserve">   other VAS RGUs</t>
  </si>
  <si>
    <t>MFS customers</t>
  </si>
  <si>
    <t>Revenue - Group</t>
  </si>
  <si>
    <t>Voice/SMS</t>
  </si>
  <si>
    <t>Internet</t>
  </si>
  <si>
    <t>Other VAS</t>
  </si>
  <si>
    <t>TV</t>
  </si>
  <si>
    <t>Telephony</t>
  </si>
  <si>
    <t>Revenue - Central America</t>
  </si>
  <si>
    <t>Revenue - South America</t>
  </si>
  <si>
    <t>Revenue - Africa</t>
  </si>
  <si>
    <t>RGUs</t>
  </si>
  <si>
    <t>Revenues by RGU</t>
  </si>
  <si>
    <t>Proceeds from issuance of shares</t>
  </si>
  <si>
    <t>Cash and cash equivalents, ending*</t>
  </si>
  <si>
    <t>* excluding restricted cash</t>
  </si>
  <si>
    <t>Advance payments to non-controlling interests</t>
  </si>
  <si>
    <t>Consolidated P&amp;L</t>
  </si>
  <si>
    <t>Gain (loss) on disposal/write down of assets, net</t>
  </si>
  <si>
    <t>Unaudited (US$ millions)</t>
  </si>
  <si>
    <t xml:space="preserve">Normalized earnings per share (US$) </t>
  </si>
  <si>
    <t xml:space="preserve">Group </t>
  </si>
  <si>
    <t>not reviewed by auditors</t>
  </si>
  <si>
    <t>Cable &amp; Digital Media (residential)</t>
  </si>
  <si>
    <t>Q1 2013</t>
  </si>
  <si>
    <t>Q2 2013</t>
  </si>
  <si>
    <t>Q3 2013</t>
  </si>
  <si>
    <t>Q4 2013</t>
  </si>
  <si>
    <t>FY 2013</t>
  </si>
  <si>
    <t>Mobile ARPU (USD)</t>
  </si>
  <si>
    <t>Cable &amp; Digital Media</t>
  </si>
  <si>
    <t>Cable &amp; Digital Media (Residential)</t>
  </si>
  <si>
    <t>Residential cable ARPU (USD)</t>
  </si>
  <si>
    <t>Cable &amp; Digital Media (non-Residential)</t>
  </si>
  <si>
    <t>MFS ARPU (USD)</t>
  </si>
  <si>
    <t>na</t>
  </si>
  <si>
    <t>Investment in JV</t>
  </si>
  <si>
    <t>Others</t>
  </si>
  <si>
    <t>Profit (loss) from associates</t>
  </si>
  <si>
    <t>Home Passed</t>
  </si>
  <si>
    <t>Homes Passed Wireless (excl DTH)</t>
  </si>
  <si>
    <t>RGUs total</t>
  </si>
  <si>
    <t>% Digital TV / Total TV</t>
  </si>
  <si>
    <t>% High Speed BBI (as from 3Meg) / Total BBI</t>
  </si>
  <si>
    <t>Double Play</t>
  </si>
  <si>
    <t>Triple Play</t>
  </si>
  <si>
    <t>Homes Passed HFC</t>
  </si>
  <si>
    <t>RGUs HFC</t>
  </si>
  <si>
    <t>Households (HFC Only)</t>
  </si>
  <si>
    <t>RGUs per HH (HFC Only)</t>
  </si>
  <si>
    <t>Total EBITDA before Corporate Costs</t>
  </si>
  <si>
    <t>Online</t>
  </si>
  <si>
    <t>Revenue</t>
  </si>
  <si>
    <t>Other revenue</t>
  </si>
  <si>
    <t>Total revenue</t>
  </si>
  <si>
    <t>in % of revenue</t>
  </si>
  <si>
    <t>Profit (loss) from associates detail</t>
  </si>
  <si>
    <t>Non-controlling interest detail</t>
  </si>
  <si>
    <t>EBITDA before corporate costs and share-based compensation</t>
  </si>
  <si>
    <t>Share from gain /(loss) from joint ventures</t>
  </si>
  <si>
    <t>Profit (loss) for the period used to determine diluted earnings per common share</t>
  </si>
  <si>
    <t>Cash and cash equivalents</t>
  </si>
  <si>
    <t>Put option reserve</t>
  </si>
  <si>
    <t>Net profit for the year-to-date period</t>
  </si>
  <si>
    <t>Net profit (loss) for the period atttributable to equity holders</t>
  </si>
  <si>
    <t>Tower companies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</si>
</sst>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(* #,##0.00_);_(* \(#,##0.00\);_(* &quot;-&quot;??_);_(@_)"/>
    <numFmt numFmtId="165" formatCode="0.0%"/>
    <numFmt numFmtId="166" formatCode="0.0"/>
    <numFmt numFmtId="167" formatCode="_(* #,##0_);_(* \(#,##0\);_(* &quot;-&quot;??_);_(@_)"/>
    <numFmt numFmtId="168" formatCode="_(* #,##0.0_);_(* \(#,##0.0\);_(* &quot;-&quot;??_);_(@_)"/>
  </numFmts>
  <fonts count="21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u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1"/>
      <color rgb="FF0070C0"/>
      <name val="Calibri"/>
      <family val="2"/>
      <scheme val="minor"/>
    </font>
    <font>
      <sz val="10"/>
      <name val="Arial"/>
      <family val="2"/>
    </font>
    <font>
      <u/>
      <sz val="12"/>
      <color theme="10"/>
      <name val="Calibri"/>
      <family val="2"/>
    </font>
    <font>
      <b/>
      <i/>
      <sz val="11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9" fontId="12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164" fontId="12" fillId="0" borderId="0" applyFont="0" applyFill="0" applyBorder="0" applyAlignment="0" applyProtection="0"/>
    <xf numFmtId="0" fontId="15" fillId="0" borderId="0"/>
  </cellStyleXfs>
  <cellXfs count="257">
    <xf numFmtId="0" fontId="0" fillId="0" borderId="0" xfId="0"/>
    <xf numFmtId="0" fontId="2" fillId="0" borderId="0" xfId="0" applyFont="1"/>
    <xf numFmtId="0" fontId="0" fillId="0" borderId="1" xfId="0" applyBorder="1"/>
    <xf numFmtId="0" fontId="2" fillId="0" borderId="1" xfId="0" applyFont="1" applyBorder="1"/>
    <xf numFmtId="0" fontId="3" fillId="0" borderId="0" xfId="0" applyFont="1"/>
    <xf numFmtId="0" fontId="4" fillId="0" borderId="2" xfId="0" applyFont="1" applyBorder="1"/>
    <xf numFmtId="0" fontId="4" fillId="0" borderId="3" xfId="0" applyFont="1" applyBorder="1"/>
    <xf numFmtId="0" fontId="3" fillId="0" borderId="2" xfId="0" applyFont="1" applyBorder="1"/>
    <xf numFmtId="165" fontId="0" fillId="0" borderId="0" xfId="0" applyNumberFormat="1"/>
    <xf numFmtId="165" fontId="0" fillId="0" borderId="1" xfId="0" applyNumberFormat="1" applyBorder="1"/>
    <xf numFmtId="0" fontId="5" fillId="2" borderId="1" xfId="0" applyFont="1" applyFill="1" applyBorder="1"/>
    <xf numFmtId="165" fontId="2" fillId="0" borderId="0" xfId="0" applyNumberFormat="1" applyFont="1"/>
    <xf numFmtId="3" fontId="2" fillId="0" borderId="0" xfId="0" applyNumberFormat="1" applyFont="1"/>
    <xf numFmtId="3" fontId="2" fillId="0" borderId="1" xfId="0" applyNumberFormat="1" applyFont="1" applyBorder="1"/>
    <xf numFmtId="3" fontId="0" fillId="0" borderId="0" xfId="0" applyNumberFormat="1"/>
    <xf numFmtId="3" fontId="0" fillId="0" borderId="1" xfId="0" applyNumberFormat="1" applyBorder="1"/>
    <xf numFmtId="0" fontId="1" fillId="2" borderId="0" xfId="0" applyFont="1" applyFill="1"/>
    <xf numFmtId="0" fontId="1" fillId="2" borderId="1" xfId="0" applyFont="1" applyFill="1" applyBorder="1"/>
    <xf numFmtId="0" fontId="5" fillId="2" borderId="0" xfId="0" applyFont="1" applyFill="1" applyBorder="1"/>
    <xf numFmtId="0" fontId="4" fillId="0" borderId="4" xfId="0" applyFont="1" applyBorder="1"/>
    <xf numFmtId="0" fontId="4" fillId="0" borderId="5" xfId="0" applyFont="1" applyBorder="1"/>
    <xf numFmtId="166" fontId="0" fillId="0" borderId="0" xfId="0" applyNumberFormat="1"/>
    <xf numFmtId="3" fontId="0" fillId="0" borderId="0" xfId="0" applyNumberFormat="1" applyFont="1"/>
    <xf numFmtId="0" fontId="7" fillId="0" borderId="0" xfId="0" applyFont="1" applyFill="1" applyBorder="1"/>
    <xf numFmtId="0" fontId="7" fillId="0" borderId="1" xfId="0" applyFont="1" applyFill="1" applyBorder="1"/>
    <xf numFmtId="0" fontId="0" fillId="2" borderId="0" xfId="0" applyFill="1"/>
    <xf numFmtId="0" fontId="0" fillId="2" borderId="1" xfId="0" applyFill="1" applyBorder="1"/>
    <xf numFmtId="9" fontId="0" fillId="0" borderId="0" xfId="0" applyNumberFormat="1"/>
    <xf numFmtId="9" fontId="0" fillId="0" borderId="1" xfId="0" applyNumberFormat="1" applyBorder="1"/>
    <xf numFmtId="1" fontId="2" fillId="0" borderId="0" xfId="0" applyNumberFormat="1" applyFont="1"/>
    <xf numFmtId="1" fontId="0" fillId="0" borderId="0" xfId="0" applyNumberFormat="1"/>
    <xf numFmtId="165" fontId="0" fillId="0" borderId="0" xfId="0" applyNumberFormat="1" applyFill="1"/>
    <xf numFmtId="165" fontId="0" fillId="0" borderId="0" xfId="1" applyNumberFormat="1" applyFont="1"/>
    <xf numFmtId="3" fontId="2" fillId="0" borderId="0" xfId="0" applyNumberFormat="1" applyFont="1" applyFill="1"/>
    <xf numFmtId="3" fontId="0" fillId="0" borderId="0" xfId="0" applyNumberFormat="1" applyFill="1"/>
    <xf numFmtId="0" fontId="0" fillId="0" borderId="0" xfId="0" applyFill="1"/>
    <xf numFmtId="3" fontId="0" fillId="0" borderId="1" xfId="0" applyNumberFormat="1" applyFill="1" applyBorder="1"/>
    <xf numFmtId="3" fontId="2" fillId="0" borderId="1" xfId="0" applyNumberFormat="1" applyFont="1" applyFill="1" applyBorder="1"/>
    <xf numFmtId="165" fontId="0" fillId="0" borderId="1" xfId="0" applyNumberFormat="1" applyFill="1" applyBorder="1"/>
    <xf numFmtId="166" fontId="0" fillId="0" borderId="0" xfId="0" applyNumberFormat="1" applyFill="1"/>
    <xf numFmtId="0" fontId="0" fillId="0" borderId="1" xfId="0" applyFill="1" applyBorder="1"/>
    <xf numFmtId="0" fontId="2" fillId="0" borderId="0" xfId="0" applyFont="1" applyFill="1"/>
    <xf numFmtId="0" fontId="2" fillId="0" borderId="1" xfId="0" applyFont="1" applyFill="1" applyBorder="1"/>
    <xf numFmtId="1" fontId="0" fillId="0" borderId="0" xfId="0" applyNumberFormat="1" applyFill="1"/>
    <xf numFmtId="165" fontId="2" fillId="0" borderId="0" xfId="0" applyNumberFormat="1" applyFont="1" applyFill="1"/>
    <xf numFmtId="165" fontId="2" fillId="0" borderId="1" xfId="0" applyNumberFormat="1" applyFont="1" applyFill="1" applyBorder="1"/>
    <xf numFmtId="9" fontId="0" fillId="0" borderId="0" xfId="0" applyNumberFormat="1" applyFill="1"/>
    <xf numFmtId="9" fontId="0" fillId="0" borderId="1" xfId="0" applyNumberFormat="1" applyFill="1" applyBorder="1"/>
    <xf numFmtId="9" fontId="0" fillId="0" borderId="0" xfId="1" applyFont="1"/>
    <xf numFmtId="0" fontId="13" fillId="3" borderId="0" xfId="2" applyFill="1" applyAlignment="1" applyProtection="1"/>
    <xf numFmtId="0" fontId="0" fillId="3" borderId="0" xfId="0" applyFill="1"/>
    <xf numFmtId="0" fontId="0" fillId="3" borderId="1" xfId="0" applyFill="1" applyBorder="1"/>
    <xf numFmtId="0" fontId="3" fillId="3" borderId="2" xfId="0" applyFont="1" applyFill="1" applyBorder="1"/>
    <xf numFmtId="0" fontId="4" fillId="3" borderId="2" xfId="0" applyFont="1" applyFill="1" applyBorder="1"/>
    <xf numFmtId="0" fontId="4" fillId="3" borderId="3" xfId="0" applyFont="1" applyFill="1" applyBorder="1"/>
    <xf numFmtId="3" fontId="0" fillId="3" borderId="0" xfId="0" applyNumberFormat="1" applyFill="1"/>
    <xf numFmtId="3" fontId="0" fillId="3" borderId="1" xfId="0" applyNumberFormat="1" applyFill="1" applyBorder="1"/>
    <xf numFmtId="3" fontId="2" fillId="3" borderId="0" xfId="0" applyNumberFormat="1" applyFont="1" applyFill="1"/>
    <xf numFmtId="3" fontId="2" fillId="3" borderId="1" xfId="0" applyNumberFormat="1" applyFont="1" applyFill="1" applyBorder="1"/>
    <xf numFmtId="165" fontId="0" fillId="3" borderId="0" xfId="1" applyNumberFormat="1" applyFont="1" applyFill="1"/>
    <xf numFmtId="0" fontId="2" fillId="3" borderId="0" xfId="0" applyFont="1" applyFill="1"/>
    <xf numFmtId="3" fontId="9" fillId="3" borderId="0" xfId="0" applyNumberFormat="1" applyFont="1" applyFill="1"/>
    <xf numFmtId="3" fontId="11" fillId="3" borderId="0" xfId="0" applyNumberFormat="1" applyFont="1" applyFill="1"/>
    <xf numFmtId="3" fontId="0" fillId="3" borderId="0" xfId="0" applyNumberFormat="1" applyFont="1" applyFill="1"/>
    <xf numFmtId="3" fontId="0" fillId="3" borderId="0" xfId="0" applyNumberFormat="1" applyFont="1" applyFill="1" applyBorder="1"/>
    <xf numFmtId="3" fontId="0" fillId="3" borderId="0" xfId="0" applyNumberFormat="1" applyFill="1" applyAlignment="1">
      <alignment horizontal="right"/>
    </xf>
    <xf numFmtId="3" fontId="0" fillId="3" borderId="1" xfId="0" applyNumberFormat="1" applyFill="1" applyBorder="1" applyAlignment="1">
      <alignment horizontal="right"/>
    </xf>
    <xf numFmtId="3" fontId="0" fillId="3" borderId="0" xfId="0" applyNumberFormat="1" applyFill="1" applyBorder="1"/>
    <xf numFmtId="0" fontId="10" fillId="3" borderId="0" xfId="0" applyFont="1" applyFill="1"/>
    <xf numFmtId="0" fontId="0" fillId="0" borderId="0" xfId="0" applyFill="1" applyBorder="1"/>
    <xf numFmtId="0" fontId="3" fillId="3" borderId="2" xfId="0" applyFont="1" applyFill="1" applyBorder="1" applyAlignment="1">
      <alignment horizontal="right"/>
    </xf>
    <xf numFmtId="0" fontId="3" fillId="3" borderId="3" xfId="0" applyFont="1" applyFill="1" applyBorder="1" applyAlignment="1">
      <alignment horizontal="right"/>
    </xf>
    <xf numFmtId="2" fontId="0" fillId="0" borderId="0" xfId="0" applyNumberFormat="1" applyAlignment="1">
      <alignment horizontal="right"/>
    </xf>
    <xf numFmtId="2" fontId="0" fillId="0" borderId="1" xfId="0" applyNumberFormat="1" applyBorder="1" applyAlignment="1">
      <alignment horizontal="right"/>
    </xf>
    <xf numFmtId="2" fontId="3" fillId="0" borderId="0" xfId="0" applyNumberFormat="1" applyFont="1" applyAlignment="1">
      <alignment horizontal="right"/>
    </xf>
    <xf numFmtId="2" fontId="3" fillId="0" borderId="1" xfId="0" applyNumberFormat="1" applyFont="1" applyBorder="1" applyAlignment="1">
      <alignment horizontal="right"/>
    </xf>
    <xf numFmtId="2" fontId="4" fillId="0" borderId="2" xfId="0" applyNumberFormat="1" applyFont="1" applyBorder="1" applyAlignment="1">
      <alignment horizontal="right"/>
    </xf>
    <xf numFmtId="2" fontId="4" fillId="0" borderId="3" xfId="0" applyNumberFormat="1" applyFont="1" applyBorder="1" applyAlignment="1">
      <alignment horizontal="right"/>
    </xf>
    <xf numFmtId="2" fontId="2" fillId="0" borderId="0" xfId="0" applyNumberFormat="1" applyFont="1" applyAlignment="1">
      <alignment horizontal="right"/>
    </xf>
    <xf numFmtId="2" fontId="2" fillId="0" borderId="1" xfId="0" applyNumberFormat="1" applyFont="1" applyBorder="1" applyAlignment="1">
      <alignment horizontal="right"/>
    </xf>
    <xf numFmtId="2" fontId="0" fillId="0" borderId="0" xfId="0" applyNumberFormat="1" applyFill="1" applyAlignment="1">
      <alignment horizontal="right"/>
    </xf>
    <xf numFmtId="0" fontId="14" fillId="2" borderId="0" xfId="0" applyFont="1" applyFill="1"/>
    <xf numFmtId="166" fontId="0" fillId="3" borderId="1" xfId="0" applyNumberFormat="1" applyFill="1" applyBorder="1"/>
    <xf numFmtId="166" fontId="0" fillId="3" borderId="0" xfId="0" applyNumberFormat="1" applyFill="1"/>
    <xf numFmtId="9" fontId="0" fillId="3" borderId="0" xfId="0" applyNumberFormat="1" applyFill="1"/>
    <xf numFmtId="9" fontId="0" fillId="3" borderId="1" xfId="0" applyNumberFormat="1" applyFill="1" applyBorder="1"/>
    <xf numFmtId="0" fontId="0" fillId="3" borderId="0" xfId="0" applyFill="1" applyAlignment="1">
      <alignment horizontal="right"/>
    </xf>
    <xf numFmtId="0" fontId="0" fillId="3" borderId="1" xfId="0" applyFill="1" applyBorder="1" applyAlignment="1">
      <alignment horizontal="right"/>
    </xf>
    <xf numFmtId="0" fontId="3" fillId="3" borderId="0" xfId="0" applyFont="1" applyFill="1"/>
    <xf numFmtId="0" fontId="0" fillId="3" borderId="2" xfId="0" applyFill="1" applyBorder="1"/>
    <xf numFmtId="0" fontId="0" fillId="3" borderId="3" xfId="0" applyFill="1" applyBorder="1"/>
    <xf numFmtId="3" fontId="2" fillId="3" borderId="6" xfId="0" applyNumberFormat="1" applyFont="1" applyFill="1" applyBorder="1"/>
    <xf numFmtId="3" fontId="2" fillId="0" borderId="6" xfId="0" applyNumberFormat="1" applyFont="1" applyBorder="1"/>
    <xf numFmtId="3" fontId="2" fillId="0" borderId="7" xfId="0" applyNumberFormat="1" applyFont="1" applyBorder="1"/>
    <xf numFmtId="167" fontId="0" fillId="3" borderId="0" xfId="3" applyNumberFormat="1" applyFont="1" applyFill="1" applyAlignment="1">
      <alignment horizontal="right"/>
    </xf>
    <xf numFmtId="167" fontId="0" fillId="3" borderId="1" xfId="3" applyNumberFormat="1" applyFont="1" applyFill="1" applyBorder="1" applyAlignment="1">
      <alignment horizontal="right"/>
    </xf>
    <xf numFmtId="0" fontId="0" fillId="3" borderId="2" xfId="0" applyFill="1" applyBorder="1" applyAlignment="1">
      <alignment horizontal="right"/>
    </xf>
    <xf numFmtId="0" fontId="0" fillId="3" borderId="3" xfId="0" applyFill="1" applyBorder="1" applyAlignment="1">
      <alignment horizontal="right"/>
    </xf>
    <xf numFmtId="167" fontId="2" fillId="3" borderId="0" xfId="3" applyNumberFormat="1" applyFont="1" applyFill="1" applyAlignment="1">
      <alignment horizontal="right"/>
    </xf>
    <xf numFmtId="167" fontId="2" fillId="3" borderId="1" xfId="3" applyNumberFormat="1" applyFont="1" applyFill="1" applyBorder="1" applyAlignment="1">
      <alignment horizontal="right"/>
    </xf>
    <xf numFmtId="167" fontId="0" fillId="3" borderId="2" xfId="3" applyNumberFormat="1" applyFont="1" applyFill="1" applyBorder="1" applyAlignment="1">
      <alignment horizontal="right"/>
    </xf>
    <xf numFmtId="167" fontId="0" fillId="3" borderId="3" xfId="3" applyNumberFormat="1" applyFont="1" applyFill="1" applyBorder="1" applyAlignment="1">
      <alignment horizontal="right"/>
    </xf>
    <xf numFmtId="0" fontId="0" fillId="3" borderId="0" xfId="0" applyFont="1" applyFill="1" applyAlignment="1">
      <alignment horizontal="right"/>
    </xf>
    <xf numFmtId="0" fontId="0" fillId="3" borderId="1" xfId="0" applyFont="1" applyFill="1" applyBorder="1" applyAlignment="1">
      <alignment horizontal="right"/>
    </xf>
    <xf numFmtId="167" fontId="0" fillId="3" borderId="0" xfId="0" applyNumberFormat="1" applyFill="1" applyAlignment="1">
      <alignment horizontal="right"/>
    </xf>
    <xf numFmtId="167" fontId="0" fillId="3" borderId="1" xfId="0" applyNumberFormat="1" applyFill="1" applyBorder="1" applyAlignment="1">
      <alignment horizontal="right"/>
    </xf>
    <xf numFmtId="167" fontId="12" fillId="3" borderId="0" xfId="3" applyNumberFormat="1" applyFont="1" applyFill="1" applyAlignment="1">
      <alignment horizontal="right"/>
    </xf>
    <xf numFmtId="167" fontId="12" fillId="3" borderId="1" xfId="3" applyNumberFormat="1" applyFont="1" applyFill="1" applyBorder="1" applyAlignment="1">
      <alignment horizontal="right"/>
    </xf>
    <xf numFmtId="168" fontId="2" fillId="3" borderId="0" xfId="3" applyNumberFormat="1" applyFont="1" applyFill="1" applyAlignment="1">
      <alignment horizontal="right"/>
    </xf>
    <xf numFmtId="10" fontId="0" fillId="3" borderId="0" xfId="1" applyNumberFormat="1" applyFont="1" applyFill="1" applyAlignment="1">
      <alignment horizontal="right"/>
    </xf>
    <xf numFmtId="165" fontId="0" fillId="3" borderId="0" xfId="1" applyNumberFormat="1" applyFont="1" applyFill="1" applyAlignment="1">
      <alignment horizontal="right"/>
    </xf>
    <xf numFmtId="167" fontId="0" fillId="3" borderId="0" xfId="0" applyNumberFormat="1" applyFill="1"/>
    <xf numFmtId="0" fontId="3" fillId="3" borderId="8" xfId="0" applyFont="1" applyFill="1" applyBorder="1" applyAlignment="1">
      <alignment horizontal="right"/>
    </xf>
    <xf numFmtId="167" fontId="0" fillId="3" borderId="3" xfId="0" applyNumberFormat="1" applyFill="1" applyBorder="1" applyAlignment="1">
      <alignment horizontal="right"/>
    </xf>
    <xf numFmtId="167" fontId="17" fillId="3" borderId="0" xfId="0" applyNumberFormat="1" applyFont="1" applyFill="1" applyAlignment="1">
      <alignment horizontal="right"/>
    </xf>
    <xf numFmtId="167" fontId="18" fillId="3" borderId="0" xfId="0" applyNumberFormat="1" applyFont="1" applyFill="1" applyBorder="1" applyAlignment="1">
      <alignment horizontal="center" vertical="center"/>
    </xf>
    <xf numFmtId="167" fontId="18" fillId="3" borderId="9" xfId="0" applyNumberFormat="1" applyFont="1" applyFill="1" applyBorder="1" applyAlignment="1">
      <alignment horizontal="center" vertical="center"/>
    </xf>
    <xf numFmtId="167" fontId="0" fillId="3" borderId="0" xfId="3" applyNumberFormat="1" applyFont="1" applyFill="1" applyBorder="1" applyAlignment="1">
      <alignment horizontal="right"/>
    </xf>
    <xf numFmtId="167" fontId="0" fillId="3" borderId="9" xfId="3" applyNumberFormat="1" applyFont="1" applyFill="1" applyBorder="1" applyAlignment="1">
      <alignment horizontal="right"/>
    </xf>
    <xf numFmtId="167" fontId="12" fillId="3" borderId="0" xfId="3" applyNumberFormat="1" applyFont="1" applyFill="1" applyBorder="1" applyAlignment="1">
      <alignment horizontal="right"/>
    </xf>
    <xf numFmtId="167" fontId="12" fillId="3" borderId="9" xfId="3" applyNumberFormat="1" applyFont="1" applyFill="1" applyBorder="1" applyAlignment="1">
      <alignment horizontal="right"/>
    </xf>
    <xf numFmtId="167" fontId="2" fillId="3" borderId="0" xfId="3" applyNumberFormat="1" applyFont="1" applyFill="1" applyBorder="1" applyAlignment="1">
      <alignment horizontal="right"/>
    </xf>
    <xf numFmtId="167" fontId="2" fillId="3" borderId="9" xfId="3" applyNumberFormat="1" applyFont="1" applyFill="1" applyBorder="1" applyAlignment="1">
      <alignment horizontal="right"/>
    </xf>
    <xf numFmtId="167" fontId="2" fillId="3" borderId="2" xfId="3" applyNumberFormat="1" applyFont="1" applyFill="1" applyBorder="1" applyAlignment="1">
      <alignment horizontal="right"/>
    </xf>
    <xf numFmtId="167" fontId="2" fillId="3" borderId="10" xfId="3" applyNumberFormat="1" applyFont="1" applyFill="1" applyBorder="1" applyAlignment="1">
      <alignment horizontal="right"/>
    </xf>
    <xf numFmtId="167" fontId="18" fillId="3" borderId="1" xfId="0" applyNumberFormat="1" applyFont="1" applyFill="1" applyBorder="1" applyAlignment="1">
      <alignment horizontal="center" vertical="center"/>
    </xf>
    <xf numFmtId="167" fontId="19" fillId="3" borderId="1" xfId="3" applyNumberFormat="1" applyFont="1" applyFill="1" applyBorder="1"/>
    <xf numFmtId="167" fontId="18" fillId="3" borderId="1" xfId="3" applyNumberFormat="1" applyFont="1" applyFill="1" applyBorder="1"/>
    <xf numFmtId="168" fontId="2" fillId="3" borderId="9" xfId="3" applyNumberFormat="1" applyFont="1" applyFill="1" applyBorder="1" applyAlignment="1">
      <alignment horizontal="right"/>
    </xf>
    <xf numFmtId="167" fontId="0" fillId="3" borderId="10" xfId="3" applyNumberFormat="1" applyFont="1" applyFill="1" applyBorder="1" applyAlignment="1">
      <alignment horizontal="right"/>
    </xf>
    <xf numFmtId="0" fontId="0" fillId="3" borderId="0" xfId="0" applyFill="1" applyBorder="1"/>
    <xf numFmtId="165" fontId="0" fillId="0" borderId="1" xfId="1" applyNumberFormat="1" applyFont="1" applyBorder="1"/>
    <xf numFmtId="3" fontId="0" fillId="0" borderId="0" xfId="0" applyNumberFormat="1" applyBorder="1"/>
    <xf numFmtId="3" fontId="0" fillId="0" borderId="11" xfId="0" applyNumberFormat="1" applyBorder="1"/>
    <xf numFmtId="0" fontId="0" fillId="0" borderId="0" xfId="0" applyBorder="1"/>
    <xf numFmtId="3" fontId="0" fillId="4" borderId="0" xfId="0" applyNumberFormat="1" applyFill="1"/>
    <xf numFmtId="3" fontId="0" fillId="4" borderId="1" xfId="0" applyNumberFormat="1" applyFill="1" applyBorder="1"/>
    <xf numFmtId="166" fontId="0" fillId="0" borderId="1" xfId="0" applyNumberFormat="1" applyFill="1" applyBorder="1"/>
    <xf numFmtId="165" fontId="0" fillId="4" borderId="0" xfId="0" applyNumberFormat="1" applyFill="1"/>
    <xf numFmtId="165" fontId="0" fillId="4" borderId="1" xfId="1" applyNumberFormat="1" applyFont="1" applyFill="1" applyBorder="1"/>
    <xf numFmtId="165" fontId="0" fillId="4" borderId="0" xfId="0" applyNumberFormat="1" applyFill="1" applyBorder="1"/>
    <xf numFmtId="165" fontId="0" fillId="4" borderId="1" xfId="0" applyNumberFormat="1" applyFill="1" applyBorder="1"/>
    <xf numFmtId="3" fontId="0" fillId="3" borderId="9" xfId="0" applyNumberFormat="1" applyFill="1" applyBorder="1"/>
    <xf numFmtId="3" fontId="6" fillId="3" borderId="0" xfId="0" applyNumberFormat="1" applyFont="1" applyFill="1"/>
    <xf numFmtId="3" fontId="6" fillId="3" borderId="1" xfId="0" applyNumberFormat="1" applyFont="1" applyFill="1" applyBorder="1"/>
    <xf numFmtId="1" fontId="6" fillId="3" borderId="0" xfId="0" applyNumberFormat="1" applyFont="1" applyFill="1"/>
    <xf numFmtId="1" fontId="6" fillId="3" borderId="9" xfId="0" applyNumberFormat="1" applyFont="1" applyFill="1" applyBorder="1"/>
    <xf numFmtId="3" fontId="2" fillId="3" borderId="7" xfId="0" applyNumberFormat="1" applyFont="1" applyFill="1" applyBorder="1"/>
    <xf numFmtId="165" fontId="0" fillId="3" borderId="0" xfId="0" applyNumberFormat="1" applyFill="1"/>
    <xf numFmtId="165" fontId="0" fillId="3" borderId="1" xfId="1" applyNumberFormat="1" applyFont="1" applyFill="1" applyBorder="1"/>
    <xf numFmtId="165" fontId="0" fillId="3" borderId="0" xfId="0" applyNumberFormat="1" applyFill="1" applyBorder="1"/>
    <xf numFmtId="165" fontId="0" fillId="3" borderId="1" xfId="0" applyNumberFormat="1" applyFill="1" applyBorder="1"/>
    <xf numFmtId="1" fontId="0" fillId="3" borderId="1" xfId="0" applyNumberFormat="1" applyFill="1" applyBorder="1"/>
    <xf numFmtId="3" fontId="4" fillId="0" borderId="2" xfId="0" applyNumberFormat="1" applyFont="1" applyFill="1" applyBorder="1"/>
    <xf numFmtId="3" fontId="10" fillId="0" borderId="0" xfId="0" applyNumberFormat="1" applyFont="1" applyFill="1"/>
    <xf numFmtId="3" fontId="0" fillId="0" borderId="0" xfId="0" applyNumberFormat="1" applyFont="1" applyFill="1" applyAlignment="1">
      <alignment horizontal="right"/>
    </xf>
    <xf numFmtId="3" fontId="2" fillId="0" borderId="0" xfId="0" applyNumberFormat="1" applyFont="1" applyFill="1" applyAlignment="1">
      <alignment horizontal="right"/>
    </xf>
    <xf numFmtId="3" fontId="0" fillId="0" borderId="0" xfId="0" applyNumberFormat="1" applyFill="1" applyAlignment="1">
      <alignment horizontal="right"/>
    </xf>
    <xf numFmtId="3" fontId="4" fillId="0" borderId="3" xfId="0" applyNumberFormat="1" applyFont="1" applyFill="1" applyBorder="1"/>
    <xf numFmtId="3" fontId="10" fillId="0" borderId="1" xfId="0" applyNumberFormat="1" applyFont="1" applyFill="1" applyBorder="1"/>
    <xf numFmtId="3" fontId="0" fillId="0" borderId="1" xfId="0" applyNumberFormat="1" applyFont="1" applyFill="1" applyBorder="1" applyAlignment="1">
      <alignment horizontal="right"/>
    </xf>
    <xf numFmtId="3" fontId="2" fillId="0" borderId="1" xfId="0" applyNumberFormat="1" applyFont="1" applyFill="1" applyBorder="1" applyAlignment="1">
      <alignment horizontal="right"/>
    </xf>
    <xf numFmtId="3" fontId="0" fillId="0" borderId="1" xfId="0" applyNumberFormat="1" applyFill="1" applyBorder="1" applyAlignment="1">
      <alignment horizontal="right"/>
    </xf>
    <xf numFmtId="3" fontId="2" fillId="0" borderId="6" xfId="0" applyNumberFormat="1" applyFont="1" applyFill="1" applyBorder="1" applyAlignment="1">
      <alignment horizontal="right"/>
    </xf>
    <xf numFmtId="167" fontId="2" fillId="3" borderId="0" xfId="3" applyNumberFormat="1" applyFont="1" applyFill="1"/>
    <xf numFmtId="167" fontId="2" fillId="3" borderId="1" xfId="3" applyNumberFormat="1" applyFont="1" applyFill="1" applyBorder="1"/>
    <xf numFmtId="168" fontId="0" fillId="3" borderId="0" xfId="3" applyNumberFormat="1" applyFont="1" applyFill="1"/>
    <xf numFmtId="168" fontId="0" fillId="3" borderId="1" xfId="3" applyNumberFormat="1" applyFont="1" applyFill="1" applyBorder="1"/>
    <xf numFmtId="3" fontId="2" fillId="0" borderId="7" xfId="0" applyNumberFormat="1" applyFont="1" applyFill="1" applyBorder="1" applyAlignment="1">
      <alignment horizontal="right"/>
    </xf>
    <xf numFmtId="3" fontId="0" fillId="0" borderId="8" xfId="0" applyNumberFormat="1" applyFill="1" applyBorder="1" applyAlignment="1">
      <alignment horizontal="right"/>
    </xf>
    <xf numFmtId="0" fontId="0" fillId="3" borderId="9" xfId="0" applyFill="1" applyBorder="1" applyAlignment="1">
      <alignment horizontal="right"/>
    </xf>
    <xf numFmtId="0" fontId="0" fillId="3" borderId="9" xfId="0" applyFont="1" applyFill="1" applyBorder="1" applyAlignment="1">
      <alignment horizontal="right"/>
    </xf>
    <xf numFmtId="167" fontId="18" fillId="3" borderId="0" xfId="3" applyNumberFormat="1" applyFont="1" applyFill="1" applyBorder="1" applyAlignment="1">
      <alignment horizontal="center" vertical="center"/>
    </xf>
    <xf numFmtId="168" fontId="2" fillId="3" borderId="1" xfId="3" applyNumberFormat="1" applyFont="1" applyFill="1" applyBorder="1" applyAlignment="1">
      <alignment horizontal="right"/>
    </xf>
    <xf numFmtId="167" fontId="2" fillId="3" borderId="3" xfId="3" applyNumberFormat="1" applyFont="1" applyFill="1" applyBorder="1" applyAlignment="1">
      <alignment horizontal="right"/>
    </xf>
    <xf numFmtId="4" fontId="0" fillId="0" borderId="0" xfId="0" applyNumberFormat="1" applyFont="1" applyAlignment="1">
      <alignment horizontal="right"/>
    </xf>
    <xf numFmtId="4" fontId="0" fillId="0" borderId="0" xfId="0" applyNumberFormat="1" applyAlignment="1">
      <alignment horizontal="right"/>
    </xf>
    <xf numFmtId="4" fontId="0" fillId="0" borderId="1" xfId="0" applyNumberFormat="1" applyBorder="1" applyAlignment="1">
      <alignment horizontal="right"/>
    </xf>
    <xf numFmtId="4" fontId="0" fillId="0" borderId="0" xfId="0" applyNumberFormat="1" applyFill="1" applyAlignment="1">
      <alignment horizontal="right"/>
    </xf>
    <xf numFmtId="4" fontId="2" fillId="0" borderId="0" xfId="0" applyNumberFormat="1" applyFont="1" applyAlignment="1">
      <alignment horizontal="right"/>
    </xf>
    <xf numFmtId="4" fontId="2" fillId="0" borderId="1" xfId="0" applyNumberFormat="1" applyFont="1" applyBorder="1" applyAlignment="1">
      <alignment horizontal="right"/>
    </xf>
    <xf numFmtId="4" fontId="0" fillId="0" borderId="0" xfId="0" applyNumberFormat="1" applyFont="1" applyFill="1" applyAlignment="1">
      <alignment horizontal="right"/>
    </xf>
    <xf numFmtId="164" fontId="0" fillId="3" borderId="0" xfId="0" applyNumberFormat="1" applyFill="1" applyAlignment="1">
      <alignment horizontal="right"/>
    </xf>
    <xf numFmtId="164" fontId="0" fillId="3" borderId="1" xfId="3" applyNumberFormat="1" applyFont="1" applyFill="1" applyBorder="1" applyAlignment="1">
      <alignment horizontal="right"/>
    </xf>
    <xf numFmtId="164" fontId="0" fillId="3" borderId="1" xfId="0" applyNumberFormat="1" applyFill="1" applyBorder="1" applyAlignment="1">
      <alignment horizontal="right"/>
    </xf>
    <xf numFmtId="9" fontId="0" fillId="3" borderId="0" xfId="1" applyFont="1" applyFill="1" applyAlignment="1">
      <alignment horizontal="right"/>
    </xf>
    <xf numFmtId="9" fontId="0" fillId="3" borderId="1" xfId="1" applyFont="1" applyFill="1" applyBorder="1" applyAlignment="1">
      <alignment horizontal="right"/>
    </xf>
    <xf numFmtId="9" fontId="0" fillId="3" borderId="0" xfId="1" applyNumberFormat="1" applyFont="1" applyFill="1"/>
    <xf numFmtId="0" fontId="3" fillId="3" borderId="0" xfId="0" applyFont="1" applyFill="1" applyBorder="1" applyAlignment="1">
      <alignment horizontal="right"/>
    </xf>
    <xf numFmtId="166" fontId="0" fillId="3" borderId="0" xfId="3" applyNumberFormat="1" applyFont="1" applyFill="1"/>
    <xf numFmtId="0" fontId="2" fillId="3" borderId="1" xfId="0" applyFont="1" applyFill="1" applyBorder="1"/>
    <xf numFmtId="3" fontId="0" fillId="3" borderId="0" xfId="0" applyNumberFormat="1" applyFont="1" applyFill="1" applyAlignment="1">
      <alignment horizontal="right"/>
    </xf>
    <xf numFmtId="3" fontId="0" fillId="3" borderId="1" xfId="0" applyNumberFormat="1" applyFont="1" applyFill="1" applyBorder="1" applyAlignment="1">
      <alignment horizontal="right"/>
    </xf>
    <xf numFmtId="3" fontId="2" fillId="3" borderId="0" xfId="0" applyNumberFormat="1" applyFont="1" applyFill="1" applyAlignment="1">
      <alignment horizontal="right"/>
    </xf>
    <xf numFmtId="3" fontId="2" fillId="3" borderId="1" xfId="0" applyNumberFormat="1" applyFont="1" applyFill="1" applyBorder="1" applyAlignment="1">
      <alignment horizontal="right"/>
    </xf>
    <xf numFmtId="3" fontId="20" fillId="3" borderId="0" xfId="0" applyNumberFormat="1" applyFont="1" applyFill="1" applyAlignment="1">
      <alignment horizontal="right"/>
    </xf>
    <xf numFmtId="0" fontId="3" fillId="3" borderId="13" xfId="0" applyFont="1" applyFill="1" applyBorder="1"/>
    <xf numFmtId="0" fontId="0" fillId="3" borderId="9" xfId="0" applyFill="1" applyBorder="1"/>
    <xf numFmtId="0" fontId="0" fillId="3" borderId="10" xfId="0" applyFill="1" applyBorder="1"/>
    <xf numFmtId="3" fontId="2" fillId="3" borderId="9" xfId="0" applyNumberFormat="1" applyFont="1" applyFill="1" applyBorder="1"/>
    <xf numFmtId="3" fontId="6" fillId="3" borderId="9" xfId="0" applyNumberFormat="1" applyFont="1" applyFill="1" applyBorder="1"/>
    <xf numFmtId="166" fontId="0" fillId="3" borderId="9" xfId="0" applyNumberFormat="1" applyFill="1" applyBorder="1"/>
    <xf numFmtId="0" fontId="2" fillId="3" borderId="9" xfId="0" applyFont="1" applyFill="1" applyBorder="1"/>
    <xf numFmtId="167" fontId="2" fillId="3" borderId="9" xfId="3" applyNumberFormat="1" applyFont="1" applyFill="1" applyBorder="1"/>
    <xf numFmtId="168" fontId="0" fillId="3" borderId="9" xfId="3" applyNumberFormat="1" applyFont="1" applyFill="1" applyBorder="1"/>
    <xf numFmtId="0" fontId="3" fillId="3" borderId="9" xfId="0" applyFont="1" applyFill="1" applyBorder="1"/>
    <xf numFmtId="1" fontId="6" fillId="3" borderId="1" xfId="0" applyNumberFormat="1" applyFont="1" applyFill="1" applyBorder="1"/>
    <xf numFmtId="0" fontId="13" fillId="3" borderId="9" xfId="2" applyFill="1" applyBorder="1" applyAlignment="1" applyProtection="1"/>
    <xf numFmtId="0" fontId="6" fillId="3" borderId="10" xfId="0" applyFont="1" applyFill="1" applyBorder="1"/>
    <xf numFmtId="3" fontId="6" fillId="3" borderId="9" xfId="0" applyNumberFormat="1" applyFont="1" applyFill="1" applyBorder="1" applyAlignment="1">
      <alignment horizontal="left" indent="2"/>
    </xf>
    <xf numFmtId="0" fontId="3" fillId="3" borderId="0" xfId="0" applyFont="1" applyFill="1" applyBorder="1"/>
    <xf numFmtId="0" fontId="3" fillId="3" borderId="1" xfId="0" applyFont="1" applyFill="1" applyBorder="1"/>
    <xf numFmtId="0" fontId="3" fillId="3" borderId="1" xfId="0" applyFont="1" applyFill="1" applyBorder="1" applyAlignment="1">
      <alignment horizontal="right"/>
    </xf>
    <xf numFmtId="0" fontId="3" fillId="3" borderId="10" xfId="0" applyFont="1" applyFill="1" applyBorder="1"/>
    <xf numFmtId="0" fontId="6" fillId="3" borderId="9" xfId="0" applyFont="1" applyFill="1" applyBorder="1"/>
    <xf numFmtId="0" fontId="2" fillId="3" borderId="12" xfId="0" applyFont="1" applyFill="1" applyBorder="1"/>
    <xf numFmtId="3" fontId="0" fillId="0" borderId="0" xfId="0" applyNumberFormat="1" applyFill="1" applyBorder="1"/>
    <xf numFmtId="3" fontId="3" fillId="0" borderId="0" xfId="0" applyNumberFormat="1" applyFont="1" applyFill="1" applyBorder="1"/>
    <xf numFmtId="3" fontId="3" fillId="0" borderId="1" xfId="0" applyNumberFormat="1" applyFont="1" applyFill="1" applyBorder="1"/>
    <xf numFmtId="0" fontId="3" fillId="0" borderId="0" xfId="0" applyFont="1" applyFill="1" applyBorder="1" applyAlignment="1">
      <alignment horizontal="right"/>
    </xf>
    <xf numFmtId="3" fontId="13" fillId="3" borderId="9" xfId="2" applyNumberFormat="1" applyFill="1" applyBorder="1" applyAlignment="1" applyProtection="1"/>
    <xf numFmtId="3" fontId="3" fillId="3" borderId="9" xfId="0" applyNumberFormat="1" applyFont="1" applyFill="1" applyBorder="1"/>
    <xf numFmtId="3" fontId="4" fillId="3" borderId="10" xfId="0" applyNumberFormat="1" applyFont="1" applyFill="1" applyBorder="1"/>
    <xf numFmtId="3" fontId="0" fillId="3" borderId="9" xfId="0" applyNumberFormat="1" applyFont="1" applyFill="1" applyBorder="1"/>
    <xf numFmtId="0" fontId="4" fillId="3" borderId="9" xfId="0" applyFont="1" applyFill="1" applyBorder="1"/>
    <xf numFmtId="0" fontId="0" fillId="3" borderId="9" xfId="0" applyFont="1" applyFill="1" applyBorder="1"/>
    <xf numFmtId="0" fontId="17" fillId="3" borderId="9" xfId="0" applyFont="1" applyFill="1" applyBorder="1"/>
    <xf numFmtId="0" fontId="16" fillId="3" borderId="9" xfId="2" applyFont="1" applyFill="1" applyBorder="1" applyAlignment="1" applyProtection="1"/>
    <xf numFmtId="0" fontId="3" fillId="3" borderId="9" xfId="0" applyFont="1" applyFill="1" applyBorder="1" applyAlignment="1">
      <alignment horizontal="right"/>
    </xf>
    <xf numFmtId="0" fontId="0" fillId="3" borderId="10" xfId="0" applyFill="1" applyBorder="1" applyAlignment="1">
      <alignment horizontal="right"/>
    </xf>
    <xf numFmtId="0" fontId="3" fillId="0" borderId="0" xfId="0" applyFont="1" applyBorder="1" applyAlignment="1">
      <alignment horizontal="right"/>
    </xf>
    <xf numFmtId="0" fontId="3" fillId="0" borderId="1" xfId="0" applyFont="1" applyBorder="1"/>
    <xf numFmtId="0" fontId="3" fillId="0" borderId="1" xfId="0" applyFont="1" applyBorder="1" applyAlignment="1">
      <alignment horizontal="right"/>
    </xf>
    <xf numFmtId="0" fontId="13" fillId="0" borderId="9" xfId="2" applyBorder="1" applyAlignment="1" applyProtection="1"/>
    <xf numFmtId="0" fontId="3" fillId="0" borderId="10" xfId="0" applyFont="1" applyBorder="1"/>
    <xf numFmtId="0" fontId="5" fillId="2" borderId="9" xfId="0" applyFont="1" applyFill="1" applyBorder="1"/>
    <xf numFmtId="0" fontId="8" fillId="0" borderId="9" xfId="0" applyFont="1" applyFill="1" applyBorder="1"/>
    <xf numFmtId="0" fontId="2" fillId="0" borderId="9" xfId="0" applyFont="1" applyBorder="1"/>
    <xf numFmtId="0" fontId="0" fillId="0" borderId="9" xfId="0" applyBorder="1"/>
    <xf numFmtId="165" fontId="2" fillId="0" borderId="9" xfId="0" applyNumberFormat="1" applyFont="1" applyBorder="1"/>
    <xf numFmtId="165" fontId="0" fillId="0" borderId="9" xfId="0" applyNumberFormat="1" applyBorder="1"/>
    <xf numFmtId="3" fontId="2" fillId="0" borderId="9" xfId="0" applyNumberFormat="1" applyFont="1" applyBorder="1"/>
    <xf numFmtId="3" fontId="0" fillId="0" borderId="9" xfId="0" applyNumberFormat="1" applyBorder="1"/>
    <xf numFmtId="166" fontId="0" fillId="0" borderId="9" xfId="0" applyNumberFormat="1" applyBorder="1"/>
    <xf numFmtId="9" fontId="0" fillId="0" borderId="9" xfId="0" applyNumberFormat="1" applyBorder="1"/>
    <xf numFmtId="0" fontId="4" fillId="3" borderId="10" xfId="0" applyFont="1" applyFill="1" applyBorder="1"/>
    <xf numFmtId="3" fontId="2" fillId="3" borderId="12" xfId="0" applyNumberFormat="1" applyFont="1" applyFill="1" applyBorder="1"/>
    <xf numFmtId="3" fontId="0" fillId="0" borderId="11" xfId="0" applyNumberFormat="1" applyFill="1" applyBorder="1"/>
    <xf numFmtId="0" fontId="3" fillId="0" borderId="9" xfId="0" applyFont="1" applyBorder="1"/>
    <xf numFmtId="0" fontId="4" fillId="0" borderId="10" xfId="0" applyFont="1" applyBorder="1"/>
    <xf numFmtId="0" fontId="3" fillId="0" borderId="14" xfId="0" applyFont="1" applyBorder="1"/>
    <xf numFmtId="0" fontId="3" fillId="3" borderId="11" xfId="0" applyFont="1" applyFill="1" applyBorder="1" applyAlignment="1">
      <alignment horizontal="right"/>
    </xf>
    <xf numFmtId="0" fontId="0" fillId="3" borderId="0" xfId="0" applyFill="1" applyBorder="1" applyAlignment="1">
      <alignment horizontal="right"/>
    </xf>
    <xf numFmtId="3" fontId="2" fillId="0" borderId="12" xfId="0" applyNumberFormat="1" applyFont="1" applyBorder="1"/>
    <xf numFmtId="3" fontId="2" fillId="3" borderId="6" xfId="0" applyNumberFormat="1" applyFont="1" applyFill="1" applyBorder="1" applyAlignment="1">
      <alignment horizontal="right"/>
    </xf>
    <xf numFmtId="3" fontId="2" fillId="3" borderId="7" xfId="0" applyNumberFormat="1" applyFont="1" applyFill="1" applyBorder="1" applyAlignment="1">
      <alignment horizontal="right"/>
    </xf>
    <xf numFmtId="3" fontId="2" fillId="3" borderId="15" xfId="0" applyNumberFormat="1" applyFont="1" applyFill="1" applyBorder="1" applyAlignment="1">
      <alignment horizontal="right"/>
    </xf>
  </cellXfs>
  <cellStyles count="5">
    <cellStyle name="Ezres" xfId="3" builtinId="3"/>
    <cellStyle name="Hivatkozás" xfId="2" builtinId="8"/>
    <cellStyle name="Normál" xfId="0" builtinId="0"/>
    <cellStyle name="Normal 2" xfId="4"/>
    <cellStyle name="Százalék" xfId="1" builtinId="5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485775</xdr:colOff>
      <xdr:row>1</xdr:row>
      <xdr:rowOff>9525</xdr:rowOff>
    </xdr:from>
    <xdr:to>
      <xdr:col>1</xdr:col>
      <xdr:colOff>123825</xdr:colOff>
      <xdr:row>10</xdr:row>
      <xdr:rowOff>95250</xdr:rowOff>
    </xdr:to>
    <xdr:pic>
      <xdr:nvPicPr>
        <xdr:cNvPr id="4" name="Picture 3" descr="cid:image001.png@01CDF24C.7E52E310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775" y="200025"/>
          <a:ext cx="1362075" cy="18002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ustine.dimovic@millicom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3:C36"/>
  <sheetViews>
    <sheetView topLeftCell="A19" zoomScaleNormal="100" workbookViewId="0">
      <selection activeCell="B19" sqref="B19"/>
    </sheetView>
  </sheetViews>
  <sheetFormatPr defaultColWidth="9.140625" defaultRowHeight="15" x14ac:dyDescent="0.25"/>
  <cols>
    <col min="1" max="1" width="25.85546875" style="50" bestFit="1" customWidth="1"/>
    <col min="2" max="2" width="19.85546875" style="50" bestFit="1" customWidth="1"/>
    <col min="3" max="3" width="9.28515625" style="50" customWidth="1"/>
    <col min="4" max="16384" width="9.140625" style="50"/>
  </cols>
  <sheetData>
    <row r="13" spans="1:2" ht="18.75" x14ac:dyDescent="0.3">
      <c r="A13" s="68" t="s">
        <v>119</v>
      </c>
    </row>
    <row r="14" spans="1:2" x14ac:dyDescent="0.25">
      <c r="B14" s="49" t="s">
        <v>37</v>
      </c>
    </row>
    <row r="15" spans="1:2" x14ac:dyDescent="0.25">
      <c r="B15" s="49" t="s">
        <v>39</v>
      </c>
    </row>
    <row r="16" spans="1:2" x14ac:dyDescent="0.25">
      <c r="B16" s="49" t="s">
        <v>38</v>
      </c>
    </row>
    <row r="18" spans="1:3" x14ac:dyDescent="0.25">
      <c r="B18" s="49" t="s">
        <v>161</v>
      </c>
    </row>
    <row r="19" spans="1:3" x14ac:dyDescent="0.25">
      <c r="B19" s="49" t="s">
        <v>162</v>
      </c>
    </row>
    <row r="20" spans="1:3" x14ac:dyDescent="0.25">
      <c r="B20" s="49" t="s">
        <v>21</v>
      </c>
    </row>
    <row r="21" spans="1:3" x14ac:dyDescent="0.25">
      <c r="B21" s="49" t="s">
        <v>24</v>
      </c>
    </row>
    <row r="23" spans="1:3" x14ac:dyDescent="0.25">
      <c r="B23" s="49" t="s">
        <v>0</v>
      </c>
    </row>
    <row r="24" spans="1:3" x14ac:dyDescent="0.25">
      <c r="B24" s="49" t="s">
        <v>1</v>
      </c>
    </row>
    <row r="25" spans="1:3" x14ac:dyDescent="0.25">
      <c r="B25" s="49" t="s">
        <v>2</v>
      </c>
    </row>
    <row r="27" spans="1:3" x14ac:dyDescent="0.25">
      <c r="B27" s="49" t="s">
        <v>117</v>
      </c>
    </row>
    <row r="30" spans="1:3" ht="18.75" x14ac:dyDescent="0.3">
      <c r="A30" s="68" t="s">
        <v>120</v>
      </c>
    </row>
    <row r="32" spans="1:3" x14ac:dyDescent="0.25">
      <c r="A32" s="60" t="s">
        <v>127</v>
      </c>
      <c r="B32" s="60" t="s">
        <v>121</v>
      </c>
      <c r="C32" s="49" t="s">
        <v>122</v>
      </c>
    </row>
    <row r="33" spans="1:3" x14ac:dyDescent="0.25">
      <c r="B33" s="50" t="s">
        <v>123</v>
      </c>
      <c r="C33" s="50" t="s">
        <v>126</v>
      </c>
    </row>
    <row r="34" spans="1:3" x14ac:dyDescent="0.25">
      <c r="B34" s="50" t="s">
        <v>124</v>
      </c>
      <c r="C34" s="50" t="s">
        <v>125</v>
      </c>
    </row>
    <row r="36" spans="1:3" x14ac:dyDescent="0.25">
      <c r="A36" s="60"/>
      <c r="B36" s="60"/>
      <c r="C36" s="49"/>
    </row>
  </sheetData>
  <hyperlinks>
    <hyperlink ref="B19" location="'Revenue by RGU'!Print_Area" display="Revenues by RGU"/>
    <hyperlink ref="B20" location="EBITDA!A1" display="EBITDA"/>
    <hyperlink ref="B21" location="CAPEX!A1" display="Capex"/>
    <hyperlink ref="B14" location="'Group P&amp;L'!A1" display="Group P&amp;L"/>
    <hyperlink ref="B15" location="'Cash Flow Statement'!A1" display="Cash Flow Statement"/>
    <hyperlink ref="B16" location="'Balance Sheet'!A1" display="Balance Sheet"/>
    <hyperlink ref="B23" location="'Central America'!A1" display="Central America"/>
    <hyperlink ref="B24" location="'South America'!A1" display="South America"/>
    <hyperlink ref="B25" location="Africa!A1" display="Africa"/>
    <hyperlink ref="B27" location="'FX rates'!A1" display="FX rates"/>
    <hyperlink ref="C32" r:id="rId1"/>
    <hyperlink ref="B18" location="RGUs!Print_Area" display="RGUs"/>
  </hyperlinks>
  <pageMargins left="0.7" right="0.7" top="0.75" bottom="0.75" header="0.3" footer="0.3"/>
  <pageSetup paperSize="9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0"/>
  <sheetViews>
    <sheetView view="pageBreakPreview" zoomScale="85" zoomScaleNormal="100" zoomScaleSheetLayoutView="85" workbookViewId="0">
      <pane xSplit="1" ySplit="1" topLeftCell="B27" activePane="bottomRight" state="frozenSplit"/>
      <selection activeCell="D32" sqref="D32"/>
      <selection pane="topRight" activeCell="D32" sqref="D32"/>
      <selection pane="bottomLeft" activeCell="D32" sqref="D32"/>
      <selection pane="bottomRight" activeCell="A23" sqref="A23"/>
    </sheetView>
  </sheetViews>
  <sheetFormatPr defaultRowHeight="15" outlineLevelRow="1" x14ac:dyDescent="0.25"/>
  <cols>
    <col min="1" max="1" width="95.140625" style="197" bestFit="1" customWidth="1"/>
    <col min="2" max="4" width="8.42578125" style="50" bestFit="1" customWidth="1"/>
    <col min="5" max="5" width="8.42578125" style="197" bestFit="1" customWidth="1"/>
    <col min="6" max="6" width="8.42578125" style="51" bestFit="1" customWidth="1"/>
    <col min="7" max="9" width="8.42578125" style="50" bestFit="1" customWidth="1"/>
    <col min="10" max="10" width="8.42578125" style="197" bestFit="1" customWidth="1"/>
    <col min="11" max="11" width="8.42578125" style="51" bestFit="1" customWidth="1"/>
    <col min="12" max="12" width="5.7109375" style="50" bestFit="1" customWidth="1"/>
    <col min="13" max="13" width="8.140625" style="50" bestFit="1" customWidth="1"/>
    <col min="14" max="14" width="5.5703125" style="50" customWidth="1"/>
    <col min="15" max="16384" width="9.140625" style="50"/>
  </cols>
  <sheetData>
    <row r="1" spans="1:15" s="60" customFormat="1" ht="15.75" x14ac:dyDescent="0.25">
      <c r="A1" s="207" t="s">
        <v>118</v>
      </c>
      <c r="B1" s="210" t="s">
        <v>89</v>
      </c>
      <c r="C1" s="210" t="s">
        <v>90</v>
      </c>
      <c r="D1" s="210" t="s">
        <v>91</v>
      </c>
      <c r="E1" s="205" t="s">
        <v>92</v>
      </c>
      <c r="F1" s="211" t="s">
        <v>93</v>
      </c>
      <c r="G1" s="210" t="s">
        <v>174</v>
      </c>
      <c r="H1" s="210" t="s">
        <v>175</v>
      </c>
      <c r="I1" s="210" t="s">
        <v>176</v>
      </c>
      <c r="J1" s="205" t="s">
        <v>177</v>
      </c>
      <c r="K1" s="211" t="s">
        <v>178</v>
      </c>
    </row>
    <row r="2" spans="1:15" x14ac:dyDescent="0.25">
      <c r="A2" s="202" t="s">
        <v>167</v>
      </c>
      <c r="O2" s="130"/>
    </row>
    <row r="3" spans="1:15" x14ac:dyDescent="0.25">
      <c r="A3" s="208" t="s">
        <v>169</v>
      </c>
      <c r="B3" s="89"/>
      <c r="C3" s="89"/>
      <c r="D3" s="89"/>
      <c r="E3" s="198"/>
      <c r="F3" s="90"/>
      <c r="G3" s="89"/>
      <c r="H3" s="89"/>
      <c r="I3" s="89"/>
      <c r="J3" s="198"/>
      <c r="K3" s="90"/>
      <c r="O3" s="130"/>
    </row>
    <row r="4" spans="1:15" x14ac:dyDescent="0.25">
      <c r="A4" s="199" t="s">
        <v>202</v>
      </c>
      <c r="B4" s="57">
        <v>1285.3330000000001</v>
      </c>
      <c r="C4" s="57">
        <v>1298.7470000000001</v>
      </c>
      <c r="D4" s="57">
        <v>1310.529</v>
      </c>
      <c r="E4" s="199">
        <v>1374.3810000000001</v>
      </c>
      <c r="F4" s="58">
        <v>5268.99</v>
      </c>
      <c r="G4" s="57">
        <v>1350.884</v>
      </c>
      <c r="H4" s="57">
        <v>1357.328</v>
      </c>
      <c r="I4" s="57">
        <v>1383.4939999999999</v>
      </c>
      <c r="J4" s="199">
        <v>1465.479</v>
      </c>
      <c r="K4" s="58">
        <v>5557.1850000000004</v>
      </c>
      <c r="N4" s="55"/>
      <c r="O4" s="130"/>
    </row>
    <row r="5" spans="1:15" x14ac:dyDescent="0.25">
      <c r="A5" s="142" t="s">
        <v>69</v>
      </c>
      <c r="B5" s="55"/>
      <c r="C5" s="55"/>
      <c r="D5" s="55"/>
      <c r="E5" s="142"/>
      <c r="F5" s="56"/>
      <c r="G5" s="55"/>
      <c r="H5" s="55"/>
      <c r="I5" s="55"/>
      <c r="J5" s="142"/>
      <c r="K5" s="56"/>
      <c r="N5" s="55"/>
    </row>
    <row r="6" spans="1:15" x14ac:dyDescent="0.25">
      <c r="A6" s="142" t="s">
        <v>70</v>
      </c>
      <c r="B6" s="55">
        <v>-291</v>
      </c>
      <c r="C6" s="55">
        <v>-291</v>
      </c>
      <c r="D6" s="55">
        <v>-292</v>
      </c>
      <c r="E6" s="142">
        <v>-307</v>
      </c>
      <c r="F6" s="56">
        <v>-1181</v>
      </c>
      <c r="G6" s="55">
        <v>-309</v>
      </c>
      <c r="H6" s="55">
        <v>-326</v>
      </c>
      <c r="I6" s="55">
        <v>-327</v>
      </c>
      <c r="J6" s="142">
        <v>-356</v>
      </c>
      <c r="K6" s="56">
        <v>-1318</v>
      </c>
      <c r="N6" s="55"/>
    </row>
    <row r="7" spans="1:15" x14ac:dyDescent="0.25">
      <c r="A7" s="142" t="s">
        <v>71</v>
      </c>
      <c r="B7" s="55">
        <v>-231</v>
      </c>
      <c r="C7" s="55">
        <v>-239</v>
      </c>
      <c r="D7" s="55">
        <v>-250</v>
      </c>
      <c r="E7" s="142">
        <v>-278</v>
      </c>
      <c r="F7" s="56">
        <v>-998</v>
      </c>
      <c r="G7" s="55">
        <v>-267</v>
      </c>
      <c r="H7" s="55">
        <v>-293</v>
      </c>
      <c r="I7" s="55">
        <v>-273</v>
      </c>
      <c r="J7" s="142">
        <v>-306</v>
      </c>
      <c r="K7" s="56">
        <v>-1139</v>
      </c>
      <c r="N7" s="55"/>
    </row>
    <row r="8" spans="1:15" x14ac:dyDescent="0.25">
      <c r="A8" s="142" t="s">
        <v>72</v>
      </c>
      <c r="B8" s="55">
        <v>-183</v>
      </c>
      <c r="C8" s="55">
        <v>-190</v>
      </c>
      <c r="D8" s="55">
        <v>-193</v>
      </c>
      <c r="E8" s="142">
        <v>-191</v>
      </c>
      <c r="F8" s="56">
        <v>-757</v>
      </c>
      <c r="G8" s="55">
        <v>-213</v>
      </c>
      <c r="H8" s="55">
        <v>-199</v>
      </c>
      <c r="I8" s="55">
        <v>-245</v>
      </c>
      <c r="J8" s="142">
        <v>-253</v>
      </c>
      <c r="K8" s="56">
        <v>-910</v>
      </c>
      <c r="N8" s="55"/>
    </row>
    <row r="9" spans="1:15" x14ac:dyDescent="0.25">
      <c r="A9" s="142" t="s">
        <v>73</v>
      </c>
      <c r="B9" s="55">
        <v>2</v>
      </c>
      <c r="C9" s="55">
        <v>2</v>
      </c>
      <c r="D9" s="55">
        <v>1</v>
      </c>
      <c r="E9" s="142">
        <v>1</v>
      </c>
      <c r="F9" s="56">
        <v>6</v>
      </c>
      <c r="G9" s="55">
        <v>1</v>
      </c>
      <c r="H9" s="55">
        <v>2</v>
      </c>
      <c r="I9" s="55">
        <v>1</v>
      </c>
      <c r="J9" s="142">
        <v>4</v>
      </c>
      <c r="K9" s="56">
        <v>8</v>
      </c>
      <c r="N9" s="55"/>
    </row>
    <row r="10" spans="1:15" x14ac:dyDescent="0.25">
      <c r="A10" s="199" t="s">
        <v>208</v>
      </c>
      <c r="B10" s="57">
        <v>581</v>
      </c>
      <c r="C10" s="57">
        <v>580</v>
      </c>
      <c r="D10" s="57">
        <v>576</v>
      </c>
      <c r="E10" s="199">
        <v>599</v>
      </c>
      <c r="F10" s="58">
        <v>2336</v>
      </c>
      <c r="G10" s="57">
        <v>562</v>
      </c>
      <c r="H10" s="57">
        <v>540</v>
      </c>
      <c r="I10" s="57">
        <v>539</v>
      </c>
      <c r="J10" s="199">
        <v>553</v>
      </c>
      <c r="K10" s="58">
        <v>2194</v>
      </c>
      <c r="L10" s="55"/>
      <c r="M10" s="187"/>
      <c r="N10" s="55"/>
    </row>
    <row r="11" spans="1:15" x14ac:dyDescent="0.25">
      <c r="A11" s="142" t="s">
        <v>110</v>
      </c>
      <c r="B11" s="55">
        <v>-22</v>
      </c>
      <c r="C11" s="55">
        <v>-26</v>
      </c>
      <c r="D11" s="55">
        <v>-34</v>
      </c>
      <c r="E11" s="142">
        <v>-40</v>
      </c>
      <c r="F11" s="56">
        <v>-122</v>
      </c>
      <c r="G11" s="55">
        <v>-40</v>
      </c>
      <c r="H11" s="55">
        <v>-40</v>
      </c>
      <c r="I11" s="55">
        <v>-47</v>
      </c>
      <c r="J11" s="142">
        <v>-52</v>
      </c>
      <c r="K11" s="56">
        <v>-179</v>
      </c>
      <c r="N11" s="55"/>
    </row>
    <row r="12" spans="1:15" x14ac:dyDescent="0.25">
      <c r="A12" s="142" t="s">
        <v>132</v>
      </c>
      <c r="B12" s="55">
        <v>-5</v>
      </c>
      <c r="C12" s="55">
        <v>-6</v>
      </c>
      <c r="D12" s="55">
        <v>-4</v>
      </c>
      <c r="E12" s="142">
        <v>-7</v>
      </c>
      <c r="F12" s="56">
        <v>-22</v>
      </c>
      <c r="G12" s="55">
        <v>-5</v>
      </c>
      <c r="H12" s="55">
        <v>-5</v>
      </c>
      <c r="I12" s="55">
        <v>-4</v>
      </c>
      <c r="J12" s="142">
        <v>-3</v>
      </c>
      <c r="K12" s="56">
        <v>-17</v>
      </c>
      <c r="N12" s="55"/>
    </row>
    <row r="13" spans="1:15" x14ac:dyDescent="0.25">
      <c r="A13" s="142" t="s">
        <v>168</v>
      </c>
      <c r="B13" s="55">
        <v>3</v>
      </c>
      <c r="C13" s="55">
        <v>-3</v>
      </c>
      <c r="D13" s="55">
        <v>0</v>
      </c>
      <c r="E13" s="142">
        <v>-1</v>
      </c>
      <c r="F13" s="56">
        <v>-1</v>
      </c>
      <c r="G13" s="55">
        <v>-1</v>
      </c>
      <c r="H13" s="55">
        <v>-4</v>
      </c>
      <c r="I13" s="55">
        <v>3</v>
      </c>
      <c r="J13" s="142">
        <v>-27</v>
      </c>
      <c r="K13" s="56">
        <v>-29</v>
      </c>
      <c r="N13" s="55"/>
    </row>
    <row r="14" spans="1:15" x14ac:dyDescent="0.25">
      <c r="A14" s="142" t="s">
        <v>74</v>
      </c>
      <c r="B14" s="55">
        <v>-207</v>
      </c>
      <c r="C14" s="55">
        <v>-211</v>
      </c>
      <c r="D14" s="55">
        <v>-217</v>
      </c>
      <c r="E14" s="142">
        <v>-230</v>
      </c>
      <c r="F14" s="56">
        <v>-865</v>
      </c>
      <c r="G14" s="55">
        <v>-223</v>
      </c>
      <c r="H14" s="55">
        <v>-229</v>
      </c>
      <c r="I14" s="55">
        <v>-230</v>
      </c>
      <c r="J14" s="142">
        <v>-252</v>
      </c>
      <c r="K14" s="56">
        <v>-934</v>
      </c>
      <c r="N14" s="55"/>
    </row>
    <row r="15" spans="1:15" x14ac:dyDescent="0.25">
      <c r="A15" s="142" t="s">
        <v>209</v>
      </c>
      <c r="B15" s="55">
        <v>1</v>
      </c>
      <c r="C15" s="55">
        <v>0</v>
      </c>
      <c r="D15" s="55">
        <v>0</v>
      </c>
      <c r="E15" s="142">
        <v>2</v>
      </c>
      <c r="F15" s="56">
        <v>3</v>
      </c>
      <c r="G15" s="55">
        <v>1</v>
      </c>
      <c r="H15" s="55">
        <v>2</v>
      </c>
      <c r="I15" s="55">
        <v>2</v>
      </c>
      <c r="J15" s="142">
        <v>3</v>
      </c>
      <c r="K15" s="56">
        <v>8</v>
      </c>
      <c r="N15" s="55"/>
    </row>
    <row r="16" spans="1:15" x14ac:dyDescent="0.25">
      <c r="A16" s="199" t="s">
        <v>75</v>
      </c>
      <c r="B16" s="57">
        <v>351</v>
      </c>
      <c r="C16" s="57">
        <v>334</v>
      </c>
      <c r="D16" s="57">
        <v>321</v>
      </c>
      <c r="E16" s="199">
        <v>323</v>
      </c>
      <c r="F16" s="58">
        <v>1329</v>
      </c>
      <c r="G16" s="57">
        <v>294</v>
      </c>
      <c r="H16" s="57">
        <v>264</v>
      </c>
      <c r="I16" s="57">
        <v>263</v>
      </c>
      <c r="J16" s="199">
        <v>222</v>
      </c>
      <c r="K16" s="58">
        <v>1043</v>
      </c>
      <c r="N16" s="55"/>
    </row>
    <row r="17" spans="1:14" x14ac:dyDescent="0.25">
      <c r="A17" s="142" t="s">
        <v>76</v>
      </c>
      <c r="B17" s="55">
        <v>-49</v>
      </c>
      <c r="C17" s="55">
        <v>-58</v>
      </c>
      <c r="D17" s="55">
        <v>-59</v>
      </c>
      <c r="E17" s="142">
        <v>-65</v>
      </c>
      <c r="F17" s="56">
        <v>-231</v>
      </c>
      <c r="G17" s="55">
        <v>-69</v>
      </c>
      <c r="H17" s="55">
        <v>-69</v>
      </c>
      <c r="I17" s="55">
        <v>-73</v>
      </c>
      <c r="J17" s="142">
        <v>-71</v>
      </c>
      <c r="K17" s="56">
        <v>-282</v>
      </c>
      <c r="N17" s="55"/>
    </row>
    <row r="18" spans="1:14" x14ac:dyDescent="0.25">
      <c r="A18" s="142" t="s">
        <v>77</v>
      </c>
      <c r="B18" s="55">
        <v>4</v>
      </c>
      <c r="C18" s="55">
        <v>4</v>
      </c>
      <c r="D18" s="55">
        <v>3</v>
      </c>
      <c r="E18" s="142">
        <v>3</v>
      </c>
      <c r="F18" s="56">
        <v>14</v>
      </c>
      <c r="G18" s="55">
        <v>4</v>
      </c>
      <c r="H18" s="55">
        <v>10</v>
      </c>
      <c r="I18" s="55">
        <v>5</v>
      </c>
      <c r="J18" s="142">
        <v>5</v>
      </c>
      <c r="K18" s="56">
        <v>24</v>
      </c>
      <c r="N18" s="55"/>
    </row>
    <row r="19" spans="1:14" x14ac:dyDescent="0.25">
      <c r="A19" s="142" t="s">
        <v>78</v>
      </c>
      <c r="B19" s="55">
        <v>-51</v>
      </c>
      <c r="C19" s="55">
        <v>68</v>
      </c>
      <c r="D19" s="55">
        <v>-33</v>
      </c>
      <c r="E19" s="142">
        <v>37</v>
      </c>
      <c r="F19" s="56">
        <v>21</v>
      </c>
      <c r="G19" s="55">
        <v>45</v>
      </c>
      <c r="H19" s="55">
        <v>-17</v>
      </c>
      <c r="I19" s="55">
        <v>-110</v>
      </c>
      <c r="J19" s="142">
        <v>-48</v>
      </c>
      <c r="K19" s="56">
        <v>-130</v>
      </c>
      <c r="N19" s="55"/>
    </row>
    <row r="20" spans="1:14" x14ac:dyDescent="0.25">
      <c r="A20" s="142" t="s">
        <v>188</v>
      </c>
      <c r="B20" s="55">
        <v>0</v>
      </c>
      <c r="C20" s="55">
        <v>-2</v>
      </c>
      <c r="D20" s="55">
        <v>-3</v>
      </c>
      <c r="E20" s="142">
        <v>-19</v>
      </c>
      <c r="F20" s="56">
        <v>-24</v>
      </c>
      <c r="G20" s="55">
        <v>-9</v>
      </c>
      <c r="H20" s="55">
        <v>-11</v>
      </c>
      <c r="I20" s="55">
        <v>-9</v>
      </c>
      <c r="J20" s="142">
        <v>14</v>
      </c>
      <c r="K20" s="56">
        <v>-15</v>
      </c>
      <c r="N20" s="55"/>
    </row>
    <row r="21" spans="1:14" s="60" customFormat="1" x14ac:dyDescent="0.25">
      <c r="A21" s="199" t="s">
        <v>79</v>
      </c>
      <c r="B21" s="57">
        <v>255</v>
      </c>
      <c r="C21" s="57">
        <v>346</v>
      </c>
      <c r="D21" s="57">
        <v>229</v>
      </c>
      <c r="E21" s="199">
        <v>279</v>
      </c>
      <c r="F21" s="58">
        <v>1109</v>
      </c>
      <c r="G21" s="57">
        <v>265</v>
      </c>
      <c r="H21" s="57">
        <v>177</v>
      </c>
      <c r="I21" s="57">
        <v>76</v>
      </c>
      <c r="J21" s="199">
        <v>122</v>
      </c>
      <c r="K21" s="58">
        <v>640</v>
      </c>
      <c r="N21" s="55"/>
    </row>
    <row r="22" spans="1:14" x14ac:dyDescent="0.25">
      <c r="A22" s="142" t="s">
        <v>84</v>
      </c>
      <c r="B22" s="55">
        <v>-96</v>
      </c>
      <c r="C22" s="55">
        <v>-92</v>
      </c>
      <c r="D22" s="55">
        <v>-65</v>
      </c>
      <c r="E22" s="142">
        <v>-162</v>
      </c>
      <c r="F22" s="56">
        <v>-415</v>
      </c>
      <c r="G22" s="55">
        <v>-74</v>
      </c>
      <c r="H22" s="55">
        <v>-68</v>
      </c>
      <c r="I22" s="55">
        <v>-60</v>
      </c>
      <c r="J22" s="142">
        <v>-5</v>
      </c>
      <c r="K22" s="56">
        <v>-207</v>
      </c>
      <c r="N22" s="55"/>
    </row>
    <row r="23" spans="1:14" s="60" customFormat="1" x14ac:dyDescent="0.25">
      <c r="A23" s="199" t="s">
        <v>83</v>
      </c>
      <c r="B23" s="57">
        <v>159</v>
      </c>
      <c r="C23" s="57">
        <v>254</v>
      </c>
      <c r="D23" s="57">
        <v>164</v>
      </c>
      <c r="E23" s="199">
        <v>117</v>
      </c>
      <c r="F23" s="58">
        <v>694</v>
      </c>
      <c r="G23" s="57">
        <v>191</v>
      </c>
      <c r="H23" s="57">
        <v>109</v>
      </c>
      <c r="I23" s="57">
        <v>16</v>
      </c>
      <c r="J23" s="199">
        <v>117</v>
      </c>
      <c r="K23" s="58">
        <v>433</v>
      </c>
      <c r="N23" s="55"/>
    </row>
    <row r="24" spans="1:14" x14ac:dyDescent="0.25">
      <c r="A24" s="142" t="s">
        <v>82</v>
      </c>
      <c r="B24" s="55">
        <v>-64</v>
      </c>
      <c r="C24" s="55">
        <v>-42</v>
      </c>
      <c r="D24" s="55">
        <v>-50</v>
      </c>
      <c r="E24" s="142">
        <v>-30</v>
      </c>
      <c r="F24" s="56">
        <v>-186</v>
      </c>
      <c r="G24" s="55">
        <v>-46</v>
      </c>
      <c r="H24" s="55">
        <v>-43</v>
      </c>
      <c r="I24" s="55">
        <v>-53</v>
      </c>
      <c r="J24" s="142">
        <v>-62</v>
      </c>
      <c r="K24" s="56">
        <v>-204</v>
      </c>
      <c r="N24" s="55"/>
    </row>
    <row r="25" spans="1:14" x14ac:dyDescent="0.25">
      <c r="A25" s="199" t="s">
        <v>214</v>
      </c>
      <c r="B25" s="57">
        <v>95</v>
      </c>
      <c r="C25" s="57">
        <v>212</v>
      </c>
      <c r="D25" s="57">
        <v>114</v>
      </c>
      <c r="E25" s="199">
        <v>87</v>
      </c>
      <c r="F25" s="58">
        <v>508</v>
      </c>
      <c r="G25" s="57">
        <v>145</v>
      </c>
      <c r="H25" s="57">
        <v>66</v>
      </c>
      <c r="I25" s="57">
        <v>-37</v>
      </c>
      <c r="J25" s="199">
        <v>55</v>
      </c>
      <c r="K25" s="58">
        <v>229</v>
      </c>
      <c r="M25" s="60"/>
      <c r="N25" s="55"/>
    </row>
    <row r="26" spans="1:14" x14ac:dyDescent="0.25">
      <c r="A26" s="201" t="s">
        <v>81</v>
      </c>
      <c r="B26" s="83">
        <v>0.93</v>
      </c>
      <c r="C26" s="83">
        <v>2.09</v>
      </c>
      <c r="D26" s="83">
        <v>1.1399999999999999</v>
      </c>
      <c r="E26" s="201">
        <v>0.86</v>
      </c>
      <c r="F26" s="82">
        <v>5.0199999999999996</v>
      </c>
      <c r="G26" s="166">
        <v>1.45</v>
      </c>
      <c r="H26" s="166">
        <v>0.66</v>
      </c>
      <c r="I26" s="189">
        <v>-0.37</v>
      </c>
      <c r="J26" s="201">
        <v>0.56000000000000005</v>
      </c>
      <c r="K26" s="82">
        <v>2.2999999999999998</v>
      </c>
      <c r="M26" s="55"/>
    </row>
    <row r="27" spans="1:14" x14ac:dyDescent="0.25">
      <c r="M27" s="55"/>
    </row>
    <row r="28" spans="1:14" x14ac:dyDescent="0.25">
      <c r="A28" s="197" t="s">
        <v>133</v>
      </c>
      <c r="B28" s="55">
        <v>101669</v>
      </c>
      <c r="C28" s="55">
        <v>101201</v>
      </c>
      <c r="D28" s="55">
        <v>100212</v>
      </c>
      <c r="E28" s="142">
        <v>99563</v>
      </c>
      <c r="F28" s="56">
        <v>101332</v>
      </c>
      <c r="G28" s="55">
        <v>99690</v>
      </c>
      <c r="H28" s="55">
        <v>99831.390560439555</v>
      </c>
      <c r="I28" s="55">
        <v>99835.66139130434</v>
      </c>
      <c r="J28" s="142">
        <v>99843.010173913048</v>
      </c>
      <c r="K28" s="56">
        <v>99800.569038356174</v>
      </c>
      <c r="M28" s="55"/>
    </row>
    <row r="29" spans="1:14" x14ac:dyDescent="0.25">
      <c r="M29" s="55"/>
    </row>
    <row r="30" spans="1:14" s="60" customFormat="1" x14ac:dyDescent="0.25">
      <c r="A30" s="202" t="s">
        <v>210</v>
      </c>
      <c r="B30" s="60">
        <v>95</v>
      </c>
      <c r="C30" s="60">
        <v>212</v>
      </c>
      <c r="D30" s="60">
        <v>114</v>
      </c>
      <c r="E30" s="202">
        <v>87</v>
      </c>
      <c r="F30" s="190">
        <v>508</v>
      </c>
      <c r="G30" s="60">
        <v>145</v>
      </c>
      <c r="H30" s="60">
        <v>66</v>
      </c>
      <c r="I30" s="60">
        <v>-37</v>
      </c>
      <c r="J30" s="202">
        <v>55</v>
      </c>
      <c r="K30" s="190">
        <v>229</v>
      </c>
      <c r="M30" s="55"/>
    </row>
    <row r="31" spans="1:14" x14ac:dyDescent="0.25">
      <c r="A31" s="197" t="s">
        <v>80</v>
      </c>
      <c r="B31" s="83">
        <v>0.93</v>
      </c>
      <c r="C31" s="83">
        <v>2.09</v>
      </c>
      <c r="D31" s="83">
        <v>1.1399999999999999</v>
      </c>
      <c r="E31" s="201">
        <v>0.8500000000000002</v>
      </c>
      <c r="F31" s="82">
        <v>5.01</v>
      </c>
      <c r="G31" s="166">
        <v>1.45</v>
      </c>
      <c r="H31" s="166">
        <v>0.66</v>
      </c>
      <c r="I31" s="189">
        <v>-0.37</v>
      </c>
      <c r="J31" s="201">
        <v>0.56000000000000005</v>
      </c>
      <c r="K31" s="82">
        <v>2.2999999999999998</v>
      </c>
      <c r="M31" s="55"/>
    </row>
    <row r="32" spans="1:14" x14ac:dyDescent="0.25">
      <c r="M32" s="55"/>
    </row>
    <row r="33" spans="1:14" x14ac:dyDescent="0.25">
      <c r="A33" s="197" t="s">
        <v>134</v>
      </c>
      <c r="B33" s="55">
        <v>101767</v>
      </c>
      <c r="C33" s="55">
        <v>101294</v>
      </c>
      <c r="D33" s="55">
        <v>100304</v>
      </c>
      <c r="E33" s="142">
        <v>99651</v>
      </c>
      <c r="F33" s="56">
        <v>101425</v>
      </c>
      <c r="G33" s="55">
        <v>99778</v>
      </c>
      <c r="H33" s="55">
        <v>99900.855278756513</v>
      </c>
      <c r="I33" s="55">
        <v>99884.229225485207</v>
      </c>
      <c r="J33" s="142">
        <v>99876.929009227548</v>
      </c>
      <c r="K33" s="56">
        <v>99854.905837144368</v>
      </c>
      <c r="M33" s="55"/>
    </row>
    <row r="34" spans="1:14" x14ac:dyDescent="0.25">
      <c r="M34" s="55"/>
    </row>
    <row r="35" spans="1:14" s="60" customFormat="1" x14ac:dyDescent="0.25">
      <c r="A35" s="202" t="s">
        <v>87</v>
      </c>
      <c r="B35" s="164">
        <v>175</v>
      </c>
      <c r="C35" s="164">
        <v>177</v>
      </c>
      <c r="D35" s="164">
        <v>165</v>
      </c>
      <c r="E35" s="203">
        <v>155</v>
      </c>
      <c r="F35" s="165">
        <v>655</v>
      </c>
      <c r="G35" s="164">
        <v>136</v>
      </c>
      <c r="H35" s="164">
        <v>135</v>
      </c>
      <c r="I35" s="164">
        <v>99</v>
      </c>
      <c r="J35" s="203">
        <v>95</v>
      </c>
      <c r="K35" s="165">
        <v>465</v>
      </c>
      <c r="M35" s="55"/>
    </row>
    <row r="36" spans="1:14" x14ac:dyDescent="0.25">
      <c r="A36" s="197" t="s">
        <v>170</v>
      </c>
      <c r="B36" s="166">
        <v>1.72</v>
      </c>
      <c r="C36" s="166">
        <v>1.72</v>
      </c>
      <c r="D36" s="166">
        <v>1.65</v>
      </c>
      <c r="E36" s="204">
        <v>1.56</v>
      </c>
      <c r="F36" s="167">
        <v>6.47</v>
      </c>
      <c r="G36" s="166">
        <v>1.36</v>
      </c>
      <c r="H36" s="166">
        <v>1.35</v>
      </c>
      <c r="I36" s="166">
        <v>0.99</v>
      </c>
      <c r="J36" s="204">
        <v>0.95</v>
      </c>
      <c r="K36" s="167">
        <v>4.6500000000000004</v>
      </c>
      <c r="M36" s="55"/>
    </row>
    <row r="39" spans="1:14" x14ac:dyDescent="0.25">
      <c r="A39" s="199" t="s">
        <v>206</v>
      </c>
      <c r="N39" s="55"/>
    </row>
    <row r="40" spans="1:14" outlineLevel="1" x14ac:dyDescent="0.25">
      <c r="A40" s="209" t="s">
        <v>215</v>
      </c>
      <c r="B40" s="55">
        <v>0</v>
      </c>
      <c r="C40" s="55">
        <v>-1</v>
      </c>
      <c r="D40" s="55">
        <v>-2</v>
      </c>
      <c r="E40" s="142">
        <v>-18</v>
      </c>
      <c r="F40" s="56">
        <v>-21</v>
      </c>
      <c r="G40" s="55">
        <v>-6</v>
      </c>
      <c r="H40" s="55">
        <v>-7</v>
      </c>
      <c r="I40" s="55">
        <v>-5</v>
      </c>
      <c r="J40" s="142">
        <v>12</v>
      </c>
      <c r="K40" s="56">
        <v>-6</v>
      </c>
      <c r="N40" s="55"/>
    </row>
    <row r="41" spans="1:14" outlineLevel="1" x14ac:dyDescent="0.25">
      <c r="A41" s="209" t="s">
        <v>201</v>
      </c>
      <c r="B41" s="55">
        <v>0</v>
      </c>
      <c r="C41" s="55">
        <v>0</v>
      </c>
      <c r="D41" s="55">
        <v>-1</v>
      </c>
      <c r="E41" s="142">
        <v>-1</v>
      </c>
      <c r="F41" s="56">
        <v>-2</v>
      </c>
      <c r="G41" s="55">
        <v>-3</v>
      </c>
      <c r="H41" s="55">
        <v>-4</v>
      </c>
      <c r="I41" s="55">
        <v>-4</v>
      </c>
      <c r="J41" s="142">
        <v>3</v>
      </c>
      <c r="K41" s="56">
        <v>-8</v>
      </c>
      <c r="N41" s="55"/>
    </row>
    <row r="42" spans="1:14" outlineLevel="1" x14ac:dyDescent="0.25">
      <c r="A42" s="209" t="s">
        <v>187</v>
      </c>
      <c r="B42" s="55">
        <v>0</v>
      </c>
      <c r="C42" s="55">
        <v>-1</v>
      </c>
      <c r="D42" s="55">
        <v>0</v>
      </c>
      <c r="E42" s="142">
        <v>0</v>
      </c>
      <c r="F42" s="56">
        <v>-1</v>
      </c>
      <c r="G42" s="55">
        <v>0</v>
      </c>
      <c r="H42" s="55">
        <v>0</v>
      </c>
      <c r="I42" s="55">
        <v>0</v>
      </c>
      <c r="J42" s="142">
        <v>-1</v>
      </c>
      <c r="K42" s="56">
        <v>-1</v>
      </c>
      <c r="N42" s="55"/>
    </row>
    <row r="43" spans="1:14" s="60" customFormat="1" x14ac:dyDescent="0.25">
      <c r="A43" s="199" t="s">
        <v>188</v>
      </c>
      <c r="B43" s="57">
        <v>0</v>
      </c>
      <c r="C43" s="57">
        <v>-2</v>
      </c>
      <c r="D43" s="57">
        <v>-3</v>
      </c>
      <c r="E43" s="199">
        <v>-19</v>
      </c>
      <c r="F43" s="58">
        <v>-24</v>
      </c>
      <c r="G43" s="57">
        <v>-9</v>
      </c>
      <c r="H43" s="57">
        <v>-11</v>
      </c>
      <c r="I43" s="57">
        <v>-9</v>
      </c>
      <c r="J43" s="199">
        <v>14</v>
      </c>
      <c r="K43" s="58">
        <v>-15</v>
      </c>
      <c r="N43" s="55"/>
    </row>
    <row r="44" spans="1:14" x14ac:dyDescent="0.25">
      <c r="A44" s="142"/>
      <c r="B44" s="55"/>
      <c r="C44" s="55"/>
      <c r="D44" s="55"/>
      <c r="E44" s="142"/>
      <c r="F44" s="56"/>
      <c r="G44" s="55"/>
      <c r="H44" s="55"/>
      <c r="I44" s="55"/>
      <c r="J44" s="142"/>
      <c r="K44" s="56"/>
      <c r="N44" s="55"/>
    </row>
    <row r="45" spans="1:14" x14ac:dyDescent="0.25">
      <c r="A45" s="199" t="s">
        <v>207</v>
      </c>
      <c r="N45" s="55"/>
    </row>
    <row r="46" spans="1:14" outlineLevel="1" x14ac:dyDescent="0.25">
      <c r="A46" s="209" t="s">
        <v>4</v>
      </c>
      <c r="B46" s="143">
        <v>-49</v>
      </c>
      <c r="C46" s="143">
        <v>-45</v>
      </c>
      <c r="D46" s="143">
        <v>-44</v>
      </c>
      <c r="E46" s="200">
        <v>-45</v>
      </c>
      <c r="F46" s="144">
        <v>-183</v>
      </c>
      <c r="G46" s="143">
        <v>-43</v>
      </c>
      <c r="H46" s="143">
        <v>-44</v>
      </c>
      <c r="I46" s="143">
        <v>-38</v>
      </c>
      <c r="J46" s="200">
        <v>-49</v>
      </c>
      <c r="K46" s="144">
        <v>-174</v>
      </c>
      <c r="N46" s="55"/>
    </row>
    <row r="47" spans="1:14" outlineLevel="1" x14ac:dyDescent="0.25">
      <c r="A47" s="209" t="s">
        <v>13</v>
      </c>
      <c r="B47" s="143">
        <v>-8</v>
      </c>
      <c r="C47" s="143">
        <v>11</v>
      </c>
      <c r="D47" s="143">
        <v>2</v>
      </c>
      <c r="E47" s="200">
        <v>25</v>
      </c>
      <c r="F47" s="144">
        <v>30</v>
      </c>
      <c r="G47" s="145">
        <v>4</v>
      </c>
      <c r="H47" s="145">
        <v>8</v>
      </c>
      <c r="I47" s="145">
        <v>-9</v>
      </c>
      <c r="J47" s="146">
        <v>-5</v>
      </c>
      <c r="K47" s="206">
        <v>-2.1819999999999999</v>
      </c>
      <c r="N47" s="55"/>
    </row>
    <row r="48" spans="1:14" outlineLevel="1" x14ac:dyDescent="0.25">
      <c r="A48" s="209" t="s">
        <v>6</v>
      </c>
      <c r="B48" s="143">
        <v>-7</v>
      </c>
      <c r="C48" s="143">
        <v>-10</v>
      </c>
      <c r="D48" s="143">
        <v>-9</v>
      </c>
      <c r="E48" s="200">
        <v>-12</v>
      </c>
      <c r="F48" s="144">
        <v>-38</v>
      </c>
      <c r="G48" s="145">
        <v>-9</v>
      </c>
      <c r="H48" s="145">
        <v>-8</v>
      </c>
      <c r="I48" s="145">
        <v>-8</v>
      </c>
      <c r="J48" s="146">
        <v>-9</v>
      </c>
      <c r="K48" s="206">
        <v>-33.707000000000001</v>
      </c>
      <c r="N48" s="55"/>
    </row>
    <row r="49" spans="1:14" outlineLevel="1" x14ac:dyDescent="0.25">
      <c r="A49" s="209" t="s">
        <v>16</v>
      </c>
      <c r="B49" s="143">
        <v>1</v>
      </c>
      <c r="C49" s="143">
        <v>1</v>
      </c>
      <c r="D49" s="143">
        <v>1</v>
      </c>
      <c r="E49" s="200">
        <v>2</v>
      </c>
      <c r="F49" s="144">
        <v>5</v>
      </c>
      <c r="G49" s="145">
        <v>2</v>
      </c>
      <c r="H49" s="145">
        <v>1</v>
      </c>
      <c r="I49" s="145">
        <v>2</v>
      </c>
      <c r="J49" s="146">
        <v>1</v>
      </c>
      <c r="K49" s="206">
        <v>5.85</v>
      </c>
      <c r="N49" s="55"/>
    </row>
    <row r="50" spans="1:14" x14ac:dyDescent="0.25">
      <c r="A50" s="199" t="s">
        <v>82</v>
      </c>
      <c r="B50" s="57">
        <v>-64</v>
      </c>
      <c r="C50" s="57">
        <v>-42</v>
      </c>
      <c r="D50" s="57">
        <v>-50</v>
      </c>
      <c r="E50" s="199">
        <v>-30</v>
      </c>
      <c r="F50" s="58">
        <v>-186</v>
      </c>
      <c r="G50" s="57">
        <v>-46</v>
      </c>
      <c r="H50" s="57">
        <v>-43</v>
      </c>
      <c r="I50" s="57">
        <v>-53</v>
      </c>
      <c r="J50" s="199">
        <v>-62</v>
      </c>
      <c r="K50" s="58">
        <v>-204</v>
      </c>
      <c r="N50" s="55"/>
    </row>
  </sheetData>
  <hyperlinks>
    <hyperlink ref="A1" location="Index!A1" display="Back to index"/>
  </hyperlinks>
  <pageMargins left="0.7" right="0.7" top="0.75" bottom="0.75" header="0.3" footer="0.3"/>
  <pageSetup paperSize="9" scale="6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8"/>
  <sheetViews>
    <sheetView showGridLines="0" view="pageBreakPreview" zoomScale="85" zoomScaleNormal="100" zoomScaleSheetLayoutView="85" workbookViewId="0">
      <pane xSplit="1" ySplit="1" topLeftCell="B2" activePane="bottomRight" state="frozenSplit"/>
      <selection activeCell="D32" sqref="D32"/>
      <selection pane="topRight" activeCell="D32" sqref="D32"/>
      <selection pane="bottomLeft" activeCell="D32" sqref="D32"/>
      <selection pane="bottomRight" activeCell="A30" sqref="A30:XFD30"/>
    </sheetView>
  </sheetViews>
  <sheetFormatPr defaultRowHeight="15" x14ac:dyDescent="0.25"/>
  <cols>
    <col min="1" max="1" width="67.28515625" style="197" customWidth="1"/>
    <col min="2" max="2" width="9.140625" style="86" bestFit="1" customWidth="1"/>
    <col min="3" max="3" width="9.7109375" style="86" bestFit="1" customWidth="1"/>
    <col min="4" max="4" width="8.85546875" style="86" bestFit="1" customWidth="1"/>
    <col min="5" max="5" width="9.140625" style="86" bestFit="1" customWidth="1"/>
    <col min="6" max="6" width="9.5703125" style="87" bestFit="1" customWidth="1"/>
    <col min="7" max="7" width="9.140625" style="86" bestFit="1" customWidth="1"/>
    <col min="8" max="8" width="9.7109375" style="86" bestFit="1" customWidth="1"/>
    <col min="9" max="9" width="8.85546875" style="86" bestFit="1" customWidth="1"/>
    <col min="10" max="10" width="9.140625" style="86" bestFit="1" customWidth="1"/>
    <col min="11" max="11" width="9.5703125" style="87" bestFit="1" customWidth="1"/>
    <col min="12" max="16384" width="9.140625" style="50"/>
  </cols>
  <sheetData>
    <row r="1" spans="1:13" ht="15.75" x14ac:dyDescent="0.25">
      <c r="A1" s="207" t="s">
        <v>118</v>
      </c>
      <c r="B1" s="188" t="s">
        <v>89</v>
      </c>
      <c r="C1" s="188" t="s">
        <v>90</v>
      </c>
      <c r="D1" s="188" t="s">
        <v>91</v>
      </c>
      <c r="E1" s="188" t="s">
        <v>92</v>
      </c>
      <c r="F1" s="212" t="s">
        <v>93</v>
      </c>
      <c r="G1" s="188" t="s">
        <v>174</v>
      </c>
      <c r="H1" s="188" t="s">
        <v>175</v>
      </c>
      <c r="I1" s="188" t="s">
        <v>176</v>
      </c>
      <c r="J1" s="188" t="s">
        <v>177</v>
      </c>
      <c r="K1" s="212" t="s">
        <v>178</v>
      </c>
    </row>
    <row r="2" spans="1:13" s="88" customFormat="1" ht="15.75" x14ac:dyDescent="0.25">
      <c r="A2" s="213" t="s">
        <v>39</v>
      </c>
      <c r="B2" s="70"/>
      <c r="C2" s="70"/>
      <c r="D2" s="70"/>
      <c r="E2" s="70"/>
      <c r="F2" s="71"/>
      <c r="G2" s="70"/>
      <c r="H2" s="70"/>
      <c r="I2" s="70"/>
      <c r="J2" s="70"/>
      <c r="K2" s="71"/>
    </row>
    <row r="3" spans="1:13" x14ac:dyDescent="0.25">
      <c r="A3" s="214" t="s">
        <v>169</v>
      </c>
    </row>
    <row r="4" spans="1:13" x14ac:dyDescent="0.25">
      <c r="A4" s="202" t="s">
        <v>21</v>
      </c>
      <c r="B4" s="156">
        <v>581</v>
      </c>
      <c r="C4" s="156">
        <v>580</v>
      </c>
      <c r="D4" s="156">
        <v>576</v>
      </c>
      <c r="E4" s="156">
        <v>599</v>
      </c>
      <c r="F4" s="161">
        <v>2336</v>
      </c>
      <c r="G4" s="156">
        <v>562</v>
      </c>
      <c r="H4" s="156">
        <v>540</v>
      </c>
      <c r="I4" s="156">
        <v>539</v>
      </c>
      <c r="J4" s="156">
        <v>553</v>
      </c>
      <c r="K4" s="161">
        <v>2194</v>
      </c>
      <c r="M4" s="55"/>
    </row>
    <row r="5" spans="1:13" x14ac:dyDescent="0.25">
      <c r="A5" s="197" t="s">
        <v>106</v>
      </c>
      <c r="B5" s="157">
        <v>-133</v>
      </c>
      <c r="C5" s="157">
        <v>-45</v>
      </c>
      <c r="D5" s="157">
        <v>-8</v>
      </c>
      <c r="E5" s="157">
        <v>171</v>
      </c>
      <c r="F5" s="162">
        <v>-15</v>
      </c>
      <c r="G5" s="157">
        <v>-151</v>
      </c>
      <c r="H5" s="157">
        <v>-67</v>
      </c>
      <c r="I5" s="157">
        <v>-22</v>
      </c>
      <c r="J5" s="157">
        <v>140</v>
      </c>
      <c r="K5" s="162">
        <v>-100</v>
      </c>
    </row>
    <row r="6" spans="1:13" x14ac:dyDescent="0.25">
      <c r="A6" s="197" t="s">
        <v>107</v>
      </c>
      <c r="B6" s="157">
        <v>-140</v>
      </c>
      <c r="C6" s="157">
        <v>-201</v>
      </c>
      <c r="D6" s="157">
        <v>-232</v>
      </c>
      <c r="E6" s="157">
        <v>-392</v>
      </c>
      <c r="F6" s="162">
        <v>-965</v>
      </c>
      <c r="G6" s="157">
        <v>-350</v>
      </c>
      <c r="H6" s="157">
        <v>-219</v>
      </c>
      <c r="I6" s="157">
        <v>-229</v>
      </c>
      <c r="J6" s="157">
        <v>-378</v>
      </c>
      <c r="K6" s="162">
        <v>-1176</v>
      </c>
    </row>
    <row r="7" spans="1:13" x14ac:dyDescent="0.25">
      <c r="A7" s="197" t="s">
        <v>108</v>
      </c>
      <c r="B7" s="157">
        <v>-42</v>
      </c>
      <c r="C7" s="157">
        <v>-144</v>
      </c>
      <c r="D7" s="157">
        <v>-69</v>
      </c>
      <c r="E7" s="157">
        <v>-51</v>
      </c>
      <c r="F7" s="162">
        <v>-306</v>
      </c>
      <c r="G7" s="157">
        <v>-58</v>
      </c>
      <c r="H7" s="157">
        <v>-166</v>
      </c>
      <c r="I7" s="157">
        <v>-74</v>
      </c>
      <c r="J7" s="157">
        <v>-87</v>
      </c>
      <c r="K7" s="162">
        <v>-385</v>
      </c>
    </row>
    <row r="8" spans="1:13" s="60" customFormat="1" x14ac:dyDescent="0.25">
      <c r="A8" s="202" t="s">
        <v>109</v>
      </c>
      <c r="B8" s="156">
        <v>266</v>
      </c>
      <c r="C8" s="156">
        <v>190</v>
      </c>
      <c r="D8" s="156">
        <v>267</v>
      </c>
      <c r="E8" s="156">
        <v>327</v>
      </c>
      <c r="F8" s="161">
        <v>1050</v>
      </c>
      <c r="G8" s="156">
        <v>3</v>
      </c>
      <c r="H8" s="156">
        <v>88</v>
      </c>
      <c r="I8" s="156">
        <v>214</v>
      </c>
      <c r="J8" s="156">
        <v>228</v>
      </c>
      <c r="K8" s="161">
        <v>533</v>
      </c>
      <c r="M8" s="55"/>
    </row>
    <row r="9" spans="1:13" x14ac:dyDescent="0.25">
      <c r="A9" s="197" t="s">
        <v>110</v>
      </c>
      <c r="B9" s="157">
        <v>-22</v>
      </c>
      <c r="C9" s="157">
        <v>-26</v>
      </c>
      <c r="D9" s="157">
        <v>-34</v>
      </c>
      <c r="E9" s="157">
        <v>-40</v>
      </c>
      <c r="F9" s="162">
        <v>-122</v>
      </c>
      <c r="G9" s="157">
        <v>-40</v>
      </c>
      <c r="H9" s="157">
        <v>-40</v>
      </c>
      <c r="I9" s="157">
        <v>-47</v>
      </c>
      <c r="J9" s="157">
        <v>-52</v>
      </c>
      <c r="K9" s="162">
        <v>-179</v>
      </c>
    </row>
    <row r="10" spans="1:13" x14ac:dyDescent="0.25">
      <c r="A10" s="197" t="s">
        <v>111</v>
      </c>
      <c r="B10" s="157">
        <v>-46</v>
      </c>
      <c r="C10" s="157">
        <v>-34</v>
      </c>
      <c r="D10" s="157">
        <v>-48</v>
      </c>
      <c r="E10" s="157">
        <v>-41</v>
      </c>
      <c r="F10" s="162">
        <v>-169</v>
      </c>
      <c r="G10" s="157">
        <v>-55</v>
      </c>
      <c r="H10" s="157">
        <v>-42</v>
      </c>
      <c r="I10" s="157">
        <v>-43</v>
      </c>
      <c r="J10" s="157">
        <v>-85</v>
      </c>
      <c r="K10" s="162">
        <v>-225</v>
      </c>
    </row>
    <row r="11" spans="1:13" x14ac:dyDescent="0.25">
      <c r="A11" s="215" t="s">
        <v>112</v>
      </c>
      <c r="B11" s="163">
        <v>198</v>
      </c>
      <c r="C11" s="163">
        <v>130</v>
      </c>
      <c r="D11" s="163">
        <v>185</v>
      </c>
      <c r="E11" s="163">
        <v>246</v>
      </c>
      <c r="F11" s="168">
        <v>759</v>
      </c>
      <c r="G11" s="163">
        <v>-92</v>
      </c>
      <c r="H11" s="163">
        <v>6</v>
      </c>
      <c r="I11" s="163">
        <v>124</v>
      </c>
      <c r="J11" s="163">
        <v>91</v>
      </c>
      <c r="K11" s="168">
        <v>129</v>
      </c>
    </row>
    <row r="12" spans="1:13" x14ac:dyDescent="0.25">
      <c r="A12" s="197" t="s">
        <v>135</v>
      </c>
      <c r="B12" s="157">
        <v>-13</v>
      </c>
      <c r="C12" s="157">
        <v>-3</v>
      </c>
      <c r="D12" s="157">
        <v>-5</v>
      </c>
      <c r="E12" s="157">
        <v>-257</v>
      </c>
      <c r="F12" s="162">
        <v>-278</v>
      </c>
      <c r="G12" s="157">
        <v>0</v>
      </c>
      <c r="H12" s="157">
        <v>-10</v>
      </c>
      <c r="I12" s="157">
        <v>-6</v>
      </c>
      <c r="J12" s="157">
        <v>0</v>
      </c>
      <c r="K12" s="162">
        <v>-16</v>
      </c>
    </row>
    <row r="13" spans="1:13" x14ac:dyDescent="0.25">
      <c r="A13" s="197" t="s">
        <v>136</v>
      </c>
      <c r="B13" s="157">
        <v>-8</v>
      </c>
      <c r="C13" s="157">
        <v>-2</v>
      </c>
      <c r="D13" s="157">
        <v>-14</v>
      </c>
      <c r="E13" s="157">
        <v>0</v>
      </c>
      <c r="F13" s="162">
        <v>-24</v>
      </c>
      <c r="G13" s="157">
        <v>-6</v>
      </c>
      <c r="H13" s="157">
        <v>-11</v>
      </c>
      <c r="I13" s="157">
        <v>-5</v>
      </c>
      <c r="J13" s="157">
        <v>-16</v>
      </c>
      <c r="K13" s="162">
        <v>-38</v>
      </c>
    </row>
    <row r="14" spans="1:13" x14ac:dyDescent="0.25">
      <c r="A14" s="197" t="s">
        <v>137</v>
      </c>
      <c r="B14" s="157">
        <v>46</v>
      </c>
      <c r="C14" s="157">
        <v>-92</v>
      </c>
      <c r="D14" s="157">
        <v>-218</v>
      </c>
      <c r="E14" s="157">
        <v>106</v>
      </c>
      <c r="F14" s="162">
        <v>-158</v>
      </c>
      <c r="G14" s="157">
        <v>38</v>
      </c>
      <c r="H14" s="157">
        <v>26</v>
      </c>
      <c r="I14" s="157">
        <v>-12</v>
      </c>
      <c r="J14" s="157">
        <v>-765</v>
      </c>
      <c r="K14" s="162">
        <v>-713</v>
      </c>
    </row>
    <row r="15" spans="1:13" x14ac:dyDescent="0.25">
      <c r="A15" s="197" t="s">
        <v>114</v>
      </c>
      <c r="B15" s="157">
        <v>0</v>
      </c>
      <c r="C15" s="157">
        <v>0</v>
      </c>
      <c r="D15" s="157">
        <v>0</v>
      </c>
      <c r="E15" s="157">
        <v>5</v>
      </c>
      <c r="F15" s="162">
        <v>5</v>
      </c>
      <c r="G15" s="157">
        <v>-5</v>
      </c>
      <c r="H15" s="157">
        <v>-8</v>
      </c>
      <c r="I15" s="157">
        <v>-3</v>
      </c>
      <c r="J15" s="157">
        <v>-12</v>
      </c>
      <c r="K15" s="162">
        <v>-28</v>
      </c>
    </row>
    <row r="16" spans="1:13" x14ac:dyDescent="0.25">
      <c r="A16" s="197" t="s">
        <v>138</v>
      </c>
      <c r="B16" s="157">
        <v>25</v>
      </c>
      <c r="C16" s="157">
        <v>-97</v>
      </c>
      <c r="D16" s="157">
        <v>-237</v>
      </c>
      <c r="E16" s="157">
        <v>-146</v>
      </c>
      <c r="F16" s="162">
        <v>-455</v>
      </c>
      <c r="G16" s="157">
        <v>27</v>
      </c>
      <c r="H16" s="157">
        <v>-3</v>
      </c>
      <c r="I16" s="157">
        <v>-26</v>
      </c>
      <c r="J16" s="157">
        <v>-793</v>
      </c>
      <c r="K16" s="162">
        <v>-795</v>
      </c>
    </row>
    <row r="17" spans="1:13" ht="12" customHeight="1" x14ac:dyDescent="0.25">
      <c r="B17" s="157"/>
      <c r="C17" s="157"/>
      <c r="D17" s="157"/>
      <c r="E17" s="157"/>
      <c r="F17" s="162"/>
      <c r="G17" s="157"/>
      <c r="H17" s="157"/>
      <c r="I17" s="157"/>
      <c r="J17" s="157"/>
      <c r="K17" s="162"/>
    </row>
    <row r="18" spans="1:13" x14ac:dyDescent="0.25">
      <c r="A18" s="215" t="s">
        <v>139</v>
      </c>
      <c r="B18" s="163">
        <v>223</v>
      </c>
      <c r="C18" s="163">
        <v>33</v>
      </c>
      <c r="D18" s="163">
        <v>-52</v>
      </c>
      <c r="E18" s="163">
        <v>100</v>
      </c>
      <c r="F18" s="168">
        <v>304</v>
      </c>
      <c r="G18" s="163">
        <v>-65</v>
      </c>
      <c r="H18" s="163">
        <v>3</v>
      </c>
      <c r="I18" s="163">
        <v>98</v>
      </c>
      <c r="J18" s="163">
        <v>-702</v>
      </c>
      <c r="K18" s="168">
        <v>-666</v>
      </c>
    </row>
    <row r="19" spans="1:13" x14ac:dyDescent="0.25">
      <c r="B19" s="157"/>
      <c r="C19" s="157"/>
      <c r="D19" s="157"/>
      <c r="E19" s="157"/>
      <c r="F19" s="162"/>
      <c r="G19" s="157"/>
      <c r="H19" s="157"/>
      <c r="I19" s="157"/>
      <c r="J19" s="157"/>
      <c r="K19" s="162"/>
    </row>
    <row r="20" spans="1:13" x14ac:dyDescent="0.25">
      <c r="A20" s="197" t="s">
        <v>166</v>
      </c>
      <c r="B20" s="157">
        <v>0</v>
      </c>
      <c r="C20" s="157">
        <v>0</v>
      </c>
      <c r="D20" s="157">
        <v>0</v>
      </c>
      <c r="E20" s="157">
        <v>-24</v>
      </c>
      <c r="F20" s="162">
        <v>-24</v>
      </c>
      <c r="G20" s="157">
        <v>0</v>
      </c>
      <c r="H20" s="157">
        <v>0</v>
      </c>
      <c r="I20" s="157">
        <v>0</v>
      </c>
      <c r="J20" s="157">
        <v>0</v>
      </c>
      <c r="K20" s="162">
        <v>0</v>
      </c>
    </row>
    <row r="21" spans="1:13" x14ac:dyDescent="0.25">
      <c r="A21" s="197" t="s">
        <v>140</v>
      </c>
      <c r="B21" s="157">
        <v>0</v>
      </c>
      <c r="C21" s="157">
        <v>0</v>
      </c>
      <c r="D21" s="157">
        <v>0</v>
      </c>
      <c r="E21" s="157">
        <v>-31</v>
      </c>
      <c r="F21" s="162">
        <v>-31</v>
      </c>
      <c r="G21" s="157">
        <v>0</v>
      </c>
      <c r="H21" s="157">
        <v>-13</v>
      </c>
      <c r="I21" s="157">
        <v>-7</v>
      </c>
      <c r="J21" s="157">
        <v>0</v>
      </c>
      <c r="K21" s="162">
        <v>-20</v>
      </c>
    </row>
    <row r="22" spans="1:13" x14ac:dyDescent="0.25">
      <c r="A22" s="197" t="s">
        <v>163</v>
      </c>
      <c r="B22" s="157">
        <v>0</v>
      </c>
      <c r="C22" s="157">
        <v>0</v>
      </c>
      <c r="D22" s="157">
        <v>0</v>
      </c>
      <c r="E22" s="157">
        <v>0</v>
      </c>
      <c r="F22" s="162">
        <v>0</v>
      </c>
      <c r="G22" s="157">
        <v>0</v>
      </c>
      <c r="H22" s="157">
        <v>0</v>
      </c>
      <c r="I22" s="157">
        <v>0</v>
      </c>
      <c r="J22" s="157">
        <v>0</v>
      </c>
      <c r="K22" s="162">
        <v>0</v>
      </c>
    </row>
    <row r="23" spans="1:13" x14ac:dyDescent="0.25">
      <c r="A23" s="197" t="s">
        <v>141</v>
      </c>
      <c r="B23" s="157">
        <v>10</v>
      </c>
      <c r="C23" s="157">
        <v>98</v>
      </c>
      <c r="D23" s="157">
        <v>204</v>
      </c>
      <c r="E23" s="157">
        <v>332</v>
      </c>
      <c r="F23" s="162">
        <v>644</v>
      </c>
      <c r="G23" s="157">
        <v>78</v>
      </c>
      <c r="H23" s="157">
        <v>5</v>
      </c>
      <c r="I23" s="157">
        <v>4</v>
      </c>
      <c r="J23" s="157">
        <v>692</v>
      </c>
      <c r="K23" s="162">
        <v>779</v>
      </c>
    </row>
    <row r="24" spans="1:13" x14ac:dyDescent="0.25">
      <c r="A24" s="197" t="s">
        <v>142</v>
      </c>
      <c r="B24" s="157">
        <v>0</v>
      </c>
      <c r="C24" s="157">
        <v>-106</v>
      </c>
      <c r="D24" s="157">
        <v>-84</v>
      </c>
      <c r="E24" s="157">
        <v>0</v>
      </c>
      <c r="F24" s="162">
        <v>-190</v>
      </c>
      <c r="G24" s="157">
        <v>0</v>
      </c>
      <c r="H24" s="157">
        <v>0</v>
      </c>
      <c r="I24" s="157">
        <v>0</v>
      </c>
      <c r="J24" s="157">
        <v>0</v>
      </c>
      <c r="K24" s="162">
        <v>0</v>
      </c>
    </row>
    <row r="25" spans="1:13" x14ac:dyDescent="0.25">
      <c r="A25" s="197" t="s">
        <v>143</v>
      </c>
      <c r="B25" s="157">
        <v>0</v>
      </c>
      <c r="C25" s="157">
        <v>-244</v>
      </c>
      <c r="D25" s="157">
        <v>0</v>
      </c>
      <c r="E25" s="157">
        <v>-297</v>
      </c>
      <c r="F25" s="162">
        <v>-541</v>
      </c>
      <c r="G25" s="157">
        <v>0</v>
      </c>
      <c r="H25" s="157">
        <v>-264</v>
      </c>
      <c r="I25" s="157">
        <v>0</v>
      </c>
      <c r="J25" s="157">
        <v>0</v>
      </c>
      <c r="K25" s="162">
        <v>-264</v>
      </c>
    </row>
    <row r="26" spans="1:13" x14ac:dyDescent="0.25">
      <c r="A26" s="197" t="s">
        <v>114</v>
      </c>
      <c r="B26" s="157">
        <v>11</v>
      </c>
      <c r="C26" s="157">
        <v>2</v>
      </c>
      <c r="D26" s="157">
        <v>11</v>
      </c>
      <c r="E26" s="157">
        <v>-1</v>
      </c>
      <c r="F26" s="162">
        <v>23</v>
      </c>
      <c r="G26" s="157">
        <v>-23</v>
      </c>
      <c r="H26" s="157">
        <v>37</v>
      </c>
      <c r="I26" s="157">
        <v>14</v>
      </c>
      <c r="J26" s="157">
        <v>0</v>
      </c>
      <c r="K26" s="162">
        <v>28</v>
      </c>
    </row>
    <row r="27" spans="1:13" x14ac:dyDescent="0.25">
      <c r="A27" s="215" t="s">
        <v>113</v>
      </c>
      <c r="B27" s="163">
        <v>21</v>
      </c>
      <c r="C27" s="163">
        <v>-250</v>
      </c>
      <c r="D27" s="163">
        <v>131</v>
      </c>
      <c r="E27" s="163">
        <v>-21</v>
      </c>
      <c r="F27" s="168">
        <v>-119</v>
      </c>
      <c r="G27" s="163">
        <v>55</v>
      </c>
      <c r="H27" s="163">
        <v>-235</v>
      </c>
      <c r="I27" s="163">
        <v>11</v>
      </c>
      <c r="J27" s="163">
        <v>692</v>
      </c>
      <c r="K27" s="168">
        <v>523</v>
      </c>
    </row>
    <row r="28" spans="1:13" ht="11.25" customHeight="1" x14ac:dyDescent="0.25">
      <c r="B28" s="157"/>
      <c r="C28" s="157"/>
      <c r="D28" s="157"/>
      <c r="E28" s="157"/>
      <c r="F28" s="162"/>
      <c r="G28" s="157"/>
      <c r="H28" s="157"/>
      <c r="I28" s="157"/>
      <c r="J28" s="157"/>
      <c r="K28" s="162"/>
    </row>
    <row r="29" spans="1:13" x14ac:dyDescent="0.25">
      <c r="A29" s="197" t="s">
        <v>114</v>
      </c>
      <c r="B29" s="157">
        <v>6</v>
      </c>
      <c r="C29" s="157">
        <v>-5</v>
      </c>
      <c r="D29" s="157">
        <v>1</v>
      </c>
      <c r="E29" s="157">
        <v>0</v>
      </c>
      <c r="F29" s="162">
        <v>2</v>
      </c>
      <c r="G29" s="157">
        <v>2</v>
      </c>
      <c r="H29" s="157">
        <v>-2</v>
      </c>
      <c r="I29" s="157">
        <v>5</v>
      </c>
      <c r="J29" s="157">
        <v>-6</v>
      </c>
      <c r="K29" s="162">
        <v>-1</v>
      </c>
    </row>
    <row r="30" spans="1:13" x14ac:dyDescent="0.25">
      <c r="A30" s="215" t="s">
        <v>114</v>
      </c>
      <c r="B30" s="254">
        <v>6</v>
      </c>
      <c r="C30" s="254">
        <v>-5</v>
      </c>
      <c r="D30" s="254">
        <v>1</v>
      </c>
      <c r="E30" s="254">
        <v>0</v>
      </c>
      <c r="F30" s="255">
        <v>2</v>
      </c>
      <c r="G30" s="254">
        <v>2</v>
      </c>
      <c r="H30" s="254">
        <v>-2</v>
      </c>
      <c r="I30" s="254">
        <v>5</v>
      </c>
      <c r="J30" s="254">
        <v>-6</v>
      </c>
      <c r="K30" s="256">
        <v>-1</v>
      </c>
    </row>
    <row r="31" spans="1:13" ht="9.75" customHeight="1" x14ac:dyDescent="0.25">
      <c r="B31" s="157"/>
      <c r="C31" s="157"/>
      <c r="D31" s="157"/>
      <c r="E31" s="157"/>
      <c r="F31" s="162"/>
      <c r="G31" s="157"/>
      <c r="H31" s="157"/>
      <c r="I31" s="157"/>
      <c r="J31" s="157"/>
      <c r="K31" s="162"/>
    </row>
    <row r="32" spans="1:13" s="60" customFormat="1" x14ac:dyDescent="0.25">
      <c r="A32" s="215" t="s">
        <v>144</v>
      </c>
      <c r="B32" s="163">
        <v>250</v>
      </c>
      <c r="C32" s="163">
        <v>-222</v>
      </c>
      <c r="D32" s="163">
        <v>80</v>
      </c>
      <c r="E32" s="163">
        <v>79</v>
      </c>
      <c r="F32" s="168">
        <v>187</v>
      </c>
      <c r="G32" s="163">
        <v>-8</v>
      </c>
      <c r="H32" s="163">
        <v>-234</v>
      </c>
      <c r="I32" s="163">
        <v>114</v>
      </c>
      <c r="J32" s="163">
        <v>-16</v>
      </c>
      <c r="K32" s="168">
        <v>-144</v>
      </c>
      <c r="M32" s="50"/>
    </row>
    <row r="33" spans="1:11" x14ac:dyDescent="0.25">
      <c r="A33" s="197" t="s">
        <v>145</v>
      </c>
      <c r="B33" s="157">
        <v>898</v>
      </c>
      <c r="C33" s="157">
        <v>1148</v>
      </c>
      <c r="D33" s="157">
        <v>926</v>
      </c>
      <c r="E33" s="157">
        <v>1006</v>
      </c>
      <c r="F33" s="169">
        <v>898</v>
      </c>
      <c r="G33" s="157">
        <v>1085</v>
      </c>
      <c r="H33" s="157">
        <v>1077</v>
      </c>
      <c r="I33" s="157">
        <v>843</v>
      </c>
      <c r="J33" s="157">
        <v>957</v>
      </c>
      <c r="K33" s="169">
        <v>1085</v>
      </c>
    </row>
    <row r="34" spans="1:11" x14ac:dyDescent="0.25">
      <c r="A34" s="197" t="s">
        <v>164</v>
      </c>
      <c r="B34" s="157">
        <v>1148</v>
      </c>
      <c r="C34" s="157">
        <v>926</v>
      </c>
      <c r="D34" s="157">
        <v>1006</v>
      </c>
      <c r="E34" s="157">
        <v>1085</v>
      </c>
      <c r="F34" s="162">
        <v>1085</v>
      </c>
      <c r="G34" s="157">
        <v>1077</v>
      </c>
      <c r="H34" s="157">
        <v>843</v>
      </c>
      <c r="I34" s="157">
        <v>957</v>
      </c>
      <c r="J34" s="157">
        <v>941</v>
      </c>
      <c r="K34" s="162">
        <v>941</v>
      </c>
    </row>
    <row r="35" spans="1:11" x14ac:dyDescent="0.25">
      <c r="B35" s="65"/>
      <c r="C35" s="65"/>
      <c r="D35" s="65"/>
      <c r="E35" s="65"/>
      <c r="G35" s="65"/>
      <c r="H35" s="65"/>
      <c r="I35" s="65"/>
      <c r="J35" s="65"/>
    </row>
    <row r="36" spans="1:11" x14ac:dyDescent="0.25">
      <c r="A36" s="197" t="s">
        <v>165</v>
      </c>
      <c r="B36" s="65"/>
      <c r="C36" s="65"/>
      <c r="D36" s="65"/>
      <c r="E36" s="65"/>
      <c r="F36" s="66"/>
      <c r="G36" s="65"/>
      <c r="H36" s="65"/>
      <c r="I36" s="65"/>
      <c r="J36" s="65"/>
      <c r="K36" s="66"/>
    </row>
    <row r="38" spans="1:11" x14ac:dyDescent="0.25">
      <c r="B38" s="65"/>
      <c r="C38" s="65"/>
      <c r="D38" s="65"/>
      <c r="E38" s="65"/>
      <c r="F38" s="66"/>
      <c r="G38" s="65"/>
      <c r="H38" s="65"/>
      <c r="I38" s="65"/>
      <c r="J38" s="65"/>
      <c r="K38" s="66"/>
    </row>
  </sheetData>
  <hyperlinks>
    <hyperlink ref="A1" location="Index!Print_Area" display="Back to index"/>
  </hyperlinks>
  <pageMargins left="0.7" right="0.7" top="0.75" bottom="0.75" header="0.3" footer="0.3"/>
  <pageSetup paperSize="9" scale="8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79"/>
  <sheetViews>
    <sheetView showGridLines="0" view="pageBreakPreview" zoomScale="85" zoomScaleNormal="100" zoomScaleSheetLayoutView="85" workbookViewId="0">
      <pane xSplit="1" ySplit="2" topLeftCell="B3" activePane="bottomRight" state="frozenSplit"/>
      <selection activeCell="J44" sqref="J44"/>
      <selection pane="topRight" activeCell="J44" sqref="J44"/>
      <selection pane="bottomLeft" activeCell="J44" sqref="J44"/>
      <selection pane="bottomRight" activeCell="C88" sqref="C88"/>
    </sheetView>
  </sheetViews>
  <sheetFormatPr defaultColWidth="9.140625" defaultRowHeight="15" x14ac:dyDescent="0.25"/>
  <cols>
    <col min="1" max="1" width="49.42578125" style="142" bestFit="1" customWidth="1"/>
    <col min="2" max="5" width="8.85546875" style="34" bestFit="1" customWidth="1"/>
    <col min="6" max="6" width="8.28515625" style="36" bestFit="1" customWidth="1"/>
    <col min="7" max="9" width="8.85546875" style="34" bestFit="1" customWidth="1"/>
    <col min="10" max="10" width="9.42578125" style="34" customWidth="1"/>
    <col min="11" max="11" width="9.42578125" style="36" customWidth="1"/>
    <col min="12" max="16384" width="9.140625" style="55"/>
  </cols>
  <sheetData>
    <row r="1" spans="1:11" x14ac:dyDescent="0.25">
      <c r="A1" s="220" t="s">
        <v>118</v>
      </c>
      <c r="B1" s="216"/>
      <c r="C1" s="216"/>
      <c r="D1" s="216"/>
      <c r="E1" s="216"/>
      <c r="G1" s="216"/>
      <c r="H1" s="216"/>
      <c r="I1" s="216"/>
      <c r="J1" s="216"/>
    </row>
    <row r="2" spans="1:11" s="61" customFormat="1" ht="15.75" x14ac:dyDescent="0.25">
      <c r="A2" s="221" t="s">
        <v>38</v>
      </c>
      <c r="B2" s="217" t="s">
        <v>89</v>
      </c>
      <c r="C2" s="217" t="s">
        <v>90</v>
      </c>
      <c r="D2" s="217" t="s">
        <v>91</v>
      </c>
      <c r="E2" s="217" t="s">
        <v>92</v>
      </c>
      <c r="F2" s="218" t="s">
        <v>93</v>
      </c>
      <c r="G2" s="219" t="s">
        <v>174</v>
      </c>
      <c r="H2" s="219" t="s">
        <v>175</v>
      </c>
      <c r="I2" s="219" t="s">
        <v>176</v>
      </c>
      <c r="J2" s="217" t="s">
        <v>177</v>
      </c>
      <c r="K2" s="218" t="s">
        <v>178</v>
      </c>
    </row>
    <row r="3" spans="1:11" ht="15.75" x14ac:dyDescent="0.25">
      <c r="A3" s="222" t="s">
        <v>169</v>
      </c>
      <c r="B3" s="153"/>
      <c r="C3" s="153"/>
      <c r="D3" s="153"/>
      <c r="E3" s="153"/>
      <c r="F3" s="158"/>
      <c r="G3" s="153"/>
      <c r="H3" s="153"/>
      <c r="I3" s="153"/>
      <c r="J3" s="153"/>
      <c r="K3" s="158"/>
    </row>
    <row r="4" spans="1:11" s="62" customFormat="1" ht="18.75" x14ac:dyDescent="0.3">
      <c r="A4" s="199" t="s">
        <v>40</v>
      </c>
      <c r="B4" s="154"/>
      <c r="C4" s="154"/>
      <c r="D4" s="154"/>
      <c r="E4" s="154"/>
      <c r="F4" s="159"/>
      <c r="G4" s="154"/>
      <c r="H4" s="154"/>
      <c r="I4" s="154"/>
      <c r="J4" s="154"/>
      <c r="K4" s="159"/>
    </row>
    <row r="5" spans="1:11" s="57" customFormat="1" x14ac:dyDescent="0.25">
      <c r="A5" s="199" t="s">
        <v>41</v>
      </c>
      <c r="B5" s="33"/>
      <c r="C5" s="33"/>
      <c r="D5" s="33"/>
      <c r="E5" s="33"/>
      <c r="F5" s="37"/>
      <c r="G5" s="33"/>
      <c r="H5" s="33"/>
      <c r="I5" s="33"/>
      <c r="J5" s="33"/>
      <c r="K5" s="37"/>
    </row>
    <row r="6" spans="1:11" s="63" customFormat="1" x14ac:dyDescent="0.25">
      <c r="A6" s="223" t="s">
        <v>42</v>
      </c>
      <c r="B6" s="191">
        <v>2242</v>
      </c>
      <c r="C6" s="191">
        <v>2264</v>
      </c>
      <c r="D6" s="191">
        <v>2284</v>
      </c>
      <c r="E6" s="191">
        <v>2491</v>
      </c>
      <c r="F6" s="192">
        <v>2491</v>
      </c>
      <c r="G6" s="191">
        <v>2530</v>
      </c>
      <c r="H6" s="191">
        <v>2481</v>
      </c>
      <c r="I6" s="191">
        <v>2523</v>
      </c>
      <c r="J6" s="191">
        <v>2650</v>
      </c>
      <c r="K6" s="192">
        <v>2650</v>
      </c>
    </row>
    <row r="7" spans="1:11" s="63" customFormat="1" x14ac:dyDescent="0.25">
      <c r="A7" s="223" t="s">
        <v>43</v>
      </c>
      <c r="B7" s="191">
        <v>3072</v>
      </c>
      <c r="C7" s="191">
        <v>3049</v>
      </c>
      <c r="D7" s="191">
        <v>3041</v>
      </c>
      <c r="E7" s="191">
        <v>3321</v>
      </c>
      <c r="F7" s="192">
        <v>3321</v>
      </c>
      <c r="G7" s="191">
        <v>3240</v>
      </c>
      <c r="H7" s="191">
        <v>3146</v>
      </c>
      <c r="I7" s="191">
        <v>3211</v>
      </c>
      <c r="J7" s="191">
        <v>3403</v>
      </c>
      <c r="K7" s="192">
        <v>3403</v>
      </c>
    </row>
    <row r="8" spans="1:11" s="63" customFormat="1" x14ac:dyDescent="0.25">
      <c r="A8" s="223" t="s">
        <v>44</v>
      </c>
      <c r="B8" s="191">
        <v>80</v>
      </c>
      <c r="C8" s="191">
        <v>86</v>
      </c>
      <c r="D8" s="191">
        <v>191</v>
      </c>
      <c r="E8" s="191">
        <v>194</v>
      </c>
      <c r="F8" s="192">
        <v>194</v>
      </c>
      <c r="G8" s="191">
        <v>180</v>
      </c>
      <c r="H8" s="191">
        <v>165</v>
      </c>
      <c r="I8" s="191">
        <v>157</v>
      </c>
      <c r="J8" s="191">
        <v>121</v>
      </c>
      <c r="K8" s="192">
        <v>121</v>
      </c>
    </row>
    <row r="9" spans="1:11" s="63" customFormat="1" x14ac:dyDescent="0.25">
      <c r="A9" s="223" t="s">
        <v>186</v>
      </c>
      <c r="B9" s="191">
        <v>48</v>
      </c>
      <c r="C9" s="191">
        <v>42</v>
      </c>
      <c r="D9" s="191">
        <v>41</v>
      </c>
      <c r="E9" s="191">
        <v>40</v>
      </c>
      <c r="F9" s="192">
        <v>40</v>
      </c>
      <c r="G9" s="191">
        <v>41</v>
      </c>
      <c r="H9" s="191">
        <v>37</v>
      </c>
      <c r="I9" s="191">
        <v>35</v>
      </c>
      <c r="J9" s="191">
        <v>40</v>
      </c>
      <c r="K9" s="192">
        <v>40</v>
      </c>
    </row>
    <row r="10" spans="1:11" s="63" customFormat="1" x14ac:dyDescent="0.25">
      <c r="A10" s="223" t="s">
        <v>46</v>
      </c>
      <c r="B10" s="191">
        <v>53</v>
      </c>
      <c r="C10" s="191">
        <v>50</v>
      </c>
      <c r="D10" s="191">
        <v>45</v>
      </c>
      <c r="E10" s="191">
        <v>47</v>
      </c>
      <c r="F10" s="192">
        <v>47</v>
      </c>
      <c r="G10" s="191">
        <v>46</v>
      </c>
      <c r="H10" s="191">
        <v>47</v>
      </c>
      <c r="I10" s="191">
        <v>3</v>
      </c>
      <c r="J10" s="191">
        <v>3</v>
      </c>
      <c r="K10" s="192">
        <v>3</v>
      </c>
    </row>
    <row r="11" spans="1:11" s="63" customFormat="1" x14ac:dyDescent="0.25">
      <c r="A11" s="223" t="s">
        <v>45</v>
      </c>
      <c r="B11" s="191">
        <v>337</v>
      </c>
      <c r="C11" s="191">
        <v>310</v>
      </c>
      <c r="D11" s="191">
        <v>306</v>
      </c>
      <c r="E11" s="191">
        <v>260</v>
      </c>
      <c r="F11" s="192">
        <v>260</v>
      </c>
      <c r="G11" s="191">
        <v>254</v>
      </c>
      <c r="H11" s="191">
        <v>240</v>
      </c>
      <c r="I11" s="191">
        <v>242</v>
      </c>
      <c r="J11" s="191">
        <v>313</v>
      </c>
      <c r="K11" s="192">
        <v>313</v>
      </c>
    </row>
    <row r="12" spans="1:11" s="63" customFormat="1" x14ac:dyDescent="0.25">
      <c r="A12" s="223" t="s">
        <v>47</v>
      </c>
      <c r="B12" s="191">
        <v>34</v>
      </c>
      <c r="C12" s="191">
        <v>60</v>
      </c>
      <c r="D12" s="191">
        <v>65</v>
      </c>
      <c r="E12" s="191">
        <v>86</v>
      </c>
      <c r="F12" s="192">
        <v>86</v>
      </c>
      <c r="G12" s="63">
        <v>84</v>
      </c>
      <c r="H12" s="63">
        <v>96</v>
      </c>
      <c r="I12" s="191">
        <v>70</v>
      </c>
      <c r="J12" s="191">
        <v>85</v>
      </c>
      <c r="K12" s="192">
        <v>85</v>
      </c>
    </row>
    <row r="13" spans="1:11" s="57" customFormat="1" x14ac:dyDescent="0.25">
      <c r="A13" s="199"/>
      <c r="B13" s="193"/>
      <c r="C13" s="193"/>
      <c r="D13" s="193"/>
      <c r="E13" s="193"/>
      <c r="F13" s="194"/>
      <c r="G13" s="193"/>
      <c r="H13" s="193"/>
      <c r="I13" s="193"/>
      <c r="J13" s="193"/>
      <c r="K13" s="194"/>
    </row>
    <row r="14" spans="1:11" s="57" customFormat="1" x14ac:dyDescent="0.25">
      <c r="A14" s="199" t="s">
        <v>48</v>
      </c>
      <c r="B14" s="193">
        <v>5866</v>
      </c>
      <c r="C14" s="193">
        <v>5861</v>
      </c>
      <c r="D14" s="193">
        <v>5973</v>
      </c>
      <c r="E14" s="193">
        <v>6439</v>
      </c>
      <c r="F14" s="194">
        <v>6439</v>
      </c>
      <c r="G14" s="193">
        <v>6375</v>
      </c>
      <c r="H14" s="193">
        <v>6212</v>
      </c>
      <c r="I14" s="193">
        <v>6241</v>
      </c>
      <c r="J14" s="193">
        <v>6615</v>
      </c>
      <c r="K14" s="194">
        <v>6615</v>
      </c>
    </row>
    <row r="15" spans="1:11" s="63" customFormat="1" x14ac:dyDescent="0.25">
      <c r="A15" s="142" t="s">
        <v>49</v>
      </c>
      <c r="B15" s="191"/>
      <c r="C15" s="191"/>
      <c r="D15" s="191"/>
      <c r="E15" s="191"/>
      <c r="F15" s="192"/>
      <c r="G15" s="191"/>
      <c r="H15" s="191"/>
      <c r="I15" s="191"/>
      <c r="J15" s="191"/>
      <c r="K15" s="192"/>
    </row>
    <row r="16" spans="1:11" s="63" customFormat="1" x14ac:dyDescent="0.25">
      <c r="A16" s="142" t="s">
        <v>94</v>
      </c>
      <c r="B16" s="191">
        <v>80</v>
      </c>
      <c r="C16" s="191">
        <v>99</v>
      </c>
      <c r="D16" s="191">
        <v>128</v>
      </c>
      <c r="E16" s="191">
        <v>103</v>
      </c>
      <c r="F16" s="192">
        <v>103</v>
      </c>
      <c r="G16" s="191">
        <v>125</v>
      </c>
      <c r="H16" s="191">
        <v>140</v>
      </c>
      <c r="I16" s="191">
        <v>120</v>
      </c>
      <c r="J16" s="191">
        <v>139</v>
      </c>
      <c r="K16" s="192">
        <v>139</v>
      </c>
    </row>
    <row r="17" spans="1:11" s="63" customFormat="1" x14ac:dyDescent="0.25">
      <c r="A17" s="142" t="s">
        <v>95</v>
      </c>
      <c r="B17" s="191">
        <v>313</v>
      </c>
      <c r="C17" s="191">
        <v>317</v>
      </c>
      <c r="D17" s="191">
        <v>365</v>
      </c>
      <c r="E17" s="191">
        <v>342</v>
      </c>
      <c r="F17" s="192">
        <v>342</v>
      </c>
      <c r="G17" s="191">
        <v>363</v>
      </c>
      <c r="H17" s="191">
        <v>319</v>
      </c>
      <c r="I17" s="191">
        <v>339</v>
      </c>
      <c r="J17" s="191">
        <v>341</v>
      </c>
      <c r="K17" s="192">
        <v>341</v>
      </c>
    </row>
    <row r="18" spans="1:11" s="63" customFormat="1" x14ac:dyDescent="0.25">
      <c r="A18" s="142" t="s">
        <v>96</v>
      </c>
      <c r="B18" s="191">
        <v>24</v>
      </c>
      <c r="C18" s="191">
        <v>98</v>
      </c>
      <c r="D18" s="191">
        <v>124</v>
      </c>
      <c r="E18" s="191">
        <v>163</v>
      </c>
      <c r="F18" s="192">
        <v>163</v>
      </c>
      <c r="G18" s="191">
        <v>163</v>
      </c>
      <c r="H18" s="191">
        <v>76</v>
      </c>
      <c r="I18" s="191">
        <v>150</v>
      </c>
      <c r="J18" s="191">
        <v>154</v>
      </c>
      <c r="K18" s="192">
        <v>154</v>
      </c>
    </row>
    <row r="19" spans="1:11" s="63" customFormat="1" x14ac:dyDescent="0.25">
      <c r="A19" s="142" t="s">
        <v>97</v>
      </c>
      <c r="B19" s="191">
        <v>40</v>
      </c>
      <c r="C19" s="191">
        <v>33</v>
      </c>
      <c r="D19" s="191">
        <v>33</v>
      </c>
      <c r="E19" s="191">
        <v>40</v>
      </c>
      <c r="F19" s="192">
        <v>40</v>
      </c>
      <c r="G19" s="191">
        <v>46</v>
      </c>
      <c r="H19" s="191">
        <v>45</v>
      </c>
      <c r="I19" s="191">
        <v>50</v>
      </c>
      <c r="J19" s="191">
        <v>58</v>
      </c>
      <c r="K19" s="192">
        <v>58</v>
      </c>
    </row>
    <row r="20" spans="1:11" s="63" customFormat="1" x14ac:dyDescent="0.25">
      <c r="A20" s="142" t="s">
        <v>50</v>
      </c>
      <c r="B20" s="191">
        <v>349</v>
      </c>
      <c r="C20" s="191">
        <v>363</v>
      </c>
      <c r="D20" s="191">
        <v>517</v>
      </c>
      <c r="E20" s="191">
        <v>403</v>
      </c>
      <c r="F20" s="192">
        <v>403</v>
      </c>
      <c r="G20" s="191">
        <v>479</v>
      </c>
      <c r="H20" s="191">
        <v>454</v>
      </c>
      <c r="I20" s="191">
        <v>455</v>
      </c>
      <c r="J20" s="191">
        <v>1227</v>
      </c>
      <c r="K20" s="192">
        <v>1227</v>
      </c>
    </row>
    <row r="21" spans="1:11" s="63" customFormat="1" x14ac:dyDescent="0.25">
      <c r="A21" s="223" t="s">
        <v>131</v>
      </c>
      <c r="B21" s="191">
        <v>28</v>
      </c>
      <c r="C21" s="191">
        <v>31</v>
      </c>
      <c r="D21" s="191">
        <v>41</v>
      </c>
      <c r="E21" s="191">
        <v>44</v>
      </c>
      <c r="F21" s="192">
        <v>44</v>
      </c>
      <c r="G21" s="191">
        <v>49</v>
      </c>
      <c r="H21" s="191">
        <v>58</v>
      </c>
      <c r="I21" s="191">
        <v>65</v>
      </c>
      <c r="J21" s="191">
        <v>81</v>
      </c>
      <c r="K21" s="192">
        <v>81</v>
      </c>
    </row>
    <row r="22" spans="1:11" s="63" customFormat="1" x14ac:dyDescent="0.25">
      <c r="A22" s="142" t="s">
        <v>211</v>
      </c>
      <c r="B22" s="191">
        <v>1148</v>
      </c>
      <c r="C22" s="191">
        <v>926</v>
      </c>
      <c r="D22" s="191">
        <v>1006</v>
      </c>
      <c r="E22" s="191">
        <v>1085</v>
      </c>
      <c r="F22" s="192">
        <v>1085</v>
      </c>
      <c r="G22" s="191">
        <v>1077</v>
      </c>
      <c r="H22" s="191">
        <v>843</v>
      </c>
      <c r="I22" s="191">
        <v>957</v>
      </c>
      <c r="J22" s="191">
        <v>941</v>
      </c>
      <c r="K22" s="192">
        <v>941</v>
      </c>
    </row>
    <row r="23" spans="1:11" s="57" customFormat="1" x14ac:dyDescent="0.25">
      <c r="A23" s="199"/>
      <c r="B23" s="193"/>
      <c r="C23" s="193"/>
      <c r="D23" s="193"/>
      <c r="E23" s="193"/>
      <c r="F23" s="194"/>
      <c r="G23" s="193"/>
      <c r="H23" s="193"/>
      <c r="I23" s="193"/>
      <c r="J23" s="193"/>
      <c r="K23" s="194"/>
    </row>
    <row r="24" spans="1:11" s="57" customFormat="1" x14ac:dyDescent="0.25">
      <c r="A24" s="199" t="s">
        <v>51</v>
      </c>
      <c r="B24" s="193">
        <v>1982</v>
      </c>
      <c r="C24" s="193">
        <v>1867</v>
      </c>
      <c r="D24" s="193">
        <v>2214</v>
      </c>
      <c r="E24" s="193">
        <v>2180</v>
      </c>
      <c r="F24" s="194">
        <v>2180</v>
      </c>
      <c r="G24" s="57">
        <v>2302</v>
      </c>
      <c r="H24" s="57">
        <v>1935</v>
      </c>
      <c r="I24" s="193">
        <v>2136</v>
      </c>
      <c r="J24" s="193">
        <v>2941</v>
      </c>
      <c r="K24" s="194">
        <v>2941</v>
      </c>
    </row>
    <row r="25" spans="1:11" s="57" customFormat="1" ht="10.5" customHeight="1" x14ac:dyDescent="0.25">
      <c r="A25" s="199"/>
      <c r="B25" s="193"/>
      <c r="C25" s="193"/>
      <c r="D25" s="193"/>
      <c r="E25" s="193"/>
      <c r="F25" s="192"/>
      <c r="G25" s="191"/>
      <c r="H25" s="191"/>
      <c r="I25" s="193"/>
      <c r="J25" s="193"/>
      <c r="K25" s="192"/>
    </row>
    <row r="26" spans="1:11" s="63" customFormat="1" x14ac:dyDescent="0.25">
      <c r="A26" s="223" t="s">
        <v>52</v>
      </c>
      <c r="B26" s="191">
        <v>60</v>
      </c>
      <c r="C26" s="191">
        <v>51</v>
      </c>
      <c r="D26" s="191">
        <v>43</v>
      </c>
      <c r="E26" s="191">
        <v>21</v>
      </c>
      <c r="F26" s="192">
        <v>21</v>
      </c>
      <c r="G26" s="63">
        <v>19</v>
      </c>
      <c r="H26" s="63">
        <v>14</v>
      </c>
      <c r="I26" s="191">
        <v>14</v>
      </c>
      <c r="J26" s="191">
        <v>14</v>
      </c>
      <c r="K26" s="192">
        <v>14</v>
      </c>
    </row>
    <row r="27" spans="1:11" s="57" customFormat="1" ht="8.25" customHeight="1" x14ac:dyDescent="0.25">
      <c r="A27" s="199"/>
      <c r="B27" s="193"/>
      <c r="C27" s="193"/>
      <c r="D27" s="193"/>
      <c r="E27" s="193"/>
      <c r="F27" s="194"/>
      <c r="G27" s="193"/>
      <c r="H27" s="193"/>
      <c r="I27" s="193"/>
      <c r="J27" s="193"/>
      <c r="K27" s="194"/>
    </row>
    <row r="28" spans="1:11" s="57" customFormat="1" x14ac:dyDescent="0.25">
      <c r="A28" s="199" t="s">
        <v>53</v>
      </c>
      <c r="B28" s="193">
        <v>7908</v>
      </c>
      <c r="C28" s="195">
        <v>7779</v>
      </c>
      <c r="D28" s="193">
        <v>8230</v>
      </c>
      <c r="E28" s="193">
        <v>8640</v>
      </c>
      <c r="F28" s="194">
        <v>8640</v>
      </c>
      <c r="G28" s="195">
        <v>8696</v>
      </c>
      <c r="H28" s="195">
        <v>8161</v>
      </c>
      <c r="I28" s="193">
        <v>8391</v>
      </c>
      <c r="J28" s="193">
        <v>9570</v>
      </c>
      <c r="K28" s="194">
        <v>9570</v>
      </c>
    </row>
    <row r="29" spans="1:11" s="57" customFormat="1" x14ac:dyDescent="0.25">
      <c r="A29" s="199"/>
      <c r="B29" s="193"/>
      <c r="C29" s="193"/>
      <c r="D29" s="193"/>
      <c r="E29" s="193"/>
      <c r="F29" s="192"/>
      <c r="G29" s="193"/>
      <c r="H29" s="193"/>
      <c r="I29" s="193"/>
      <c r="J29" s="193"/>
      <c r="K29" s="192"/>
    </row>
    <row r="30" spans="1:11" s="57" customFormat="1" x14ac:dyDescent="0.25">
      <c r="A30" s="199" t="s">
        <v>54</v>
      </c>
      <c r="B30" s="193"/>
      <c r="C30" s="193"/>
      <c r="D30" s="193"/>
      <c r="E30" s="193"/>
      <c r="F30" s="192"/>
      <c r="G30" s="193"/>
      <c r="H30" s="193"/>
      <c r="I30" s="193"/>
      <c r="J30" s="193"/>
      <c r="K30" s="192"/>
    </row>
    <row r="31" spans="1:11" s="63" customFormat="1" x14ac:dyDescent="0.25">
      <c r="A31" s="223" t="s">
        <v>55</v>
      </c>
      <c r="B31" s="191"/>
      <c r="C31" s="191"/>
      <c r="D31" s="191"/>
      <c r="E31" s="191"/>
      <c r="F31" s="192"/>
      <c r="G31" s="191"/>
      <c r="H31" s="191"/>
      <c r="I31" s="191"/>
      <c r="J31" s="191"/>
      <c r="K31" s="192"/>
    </row>
    <row r="32" spans="1:11" s="63" customFormat="1" x14ac:dyDescent="0.25">
      <c r="A32" s="223" t="s">
        <v>56</v>
      </c>
      <c r="B32" s="191">
        <v>661</v>
      </c>
      <c r="C32" s="191">
        <v>642</v>
      </c>
      <c r="D32" s="191">
        <v>642</v>
      </c>
      <c r="E32" s="191">
        <v>642</v>
      </c>
      <c r="F32" s="192">
        <v>642</v>
      </c>
      <c r="G32" s="191">
        <v>641</v>
      </c>
      <c r="H32" s="191">
        <v>640</v>
      </c>
      <c r="I32" s="191">
        <v>640</v>
      </c>
      <c r="J32" s="191">
        <v>640</v>
      </c>
      <c r="K32" s="192">
        <v>640</v>
      </c>
    </row>
    <row r="33" spans="1:11" s="63" customFormat="1" x14ac:dyDescent="0.25">
      <c r="A33" s="223" t="s">
        <v>57</v>
      </c>
      <c r="B33" s="191">
        <v>-353</v>
      </c>
      <c r="C33" s="191">
        <v>-114</v>
      </c>
      <c r="D33" s="191">
        <v>-198</v>
      </c>
      <c r="E33" s="191">
        <v>-198</v>
      </c>
      <c r="F33" s="192">
        <v>-198</v>
      </c>
      <c r="G33" s="191">
        <v>-186</v>
      </c>
      <c r="H33" s="191">
        <v>-173</v>
      </c>
      <c r="I33" s="191">
        <v>-172</v>
      </c>
      <c r="J33" s="191">
        <v>-172</v>
      </c>
      <c r="K33" s="192">
        <v>-172</v>
      </c>
    </row>
    <row r="34" spans="1:11" s="63" customFormat="1" x14ac:dyDescent="0.25">
      <c r="A34" s="142" t="s">
        <v>58</v>
      </c>
      <c r="B34" s="191">
        <v>-101</v>
      </c>
      <c r="C34" s="191">
        <v>-133</v>
      </c>
      <c r="D34" s="191">
        <v>-142</v>
      </c>
      <c r="E34" s="191">
        <v>-133</v>
      </c>
      <c r="F34" s="192">
        <v>-133</v>
      </c>
      <c r="G34" s="191">
        <v>-130</v>
      </c>
      <c r="H34" s="191">
        <v>-176</v>
      </c>
      <c r="I34" s="191">
        <v>-170</v>
      </c>
      <c r="J34" s="191">
        <v>-182</v>
      </c>
      <c r="K34" s="192">
        <v>-182</v>
      </c>
    </row>
    <row r="35" spans="1:11" s="63" customFormat="1" x14ac:dyDescent="0.25">
      <c r="A35" s="142" t="s">
        <v>212</v>
      </c>
      <c r="B35" s="191">
        <v>-737</v>
      </c>
      <c r="C35" s="191">
        <v>-737</v>
      </c>
      <c r="D35" s="191">
        <v>-737</v>
      </c>
      <c r="E35" s="191">
        <v>-737</v>
      </c>
      <c r="F35" s="192">
        <v>-737</v>
      </c>
      <c r="G35" s="191">
        <v>-737</v>
      </c>
      <c r="H35" s="191">
        <v>-737</v>
      </c>
      <c r="I35" s="191">
        <v>-737</v>
      </c>
      <c r="J35" s="191">
        <v>-737</v>
      </c>
      <c r="K35" s="192">
        <v>-737</v>
      </c>
    </row>
    <row r="36" spans="1:11" s="63" customFormat="1" x14ac:dyDescent="0.25">
      <c r="A36" s="142" t="s">
        <v>98</v>
      </c>
      <c r="B36" s="191">
        <v>2263</v>
      </c>
      <c r="C36" s="191">
        <v>1701</v>
      </c>
      <c r="D36" s="191">
        <v>1700</v>
      </c>
      <c r="E36" s="191">
        <v>1293</v>
      </c>
      <c r="F36" s="192">
        <v>1293</v>
      </c>
      <c r="G36" s="191">
        <v>1715</v>
      </c>
      <c r="H36" s="191">
        <v>1449</v>
      </c>
      <c r="I36" s="191">
        <v>1449</v>
      </c>
      <c r="J36" s="191">
        <v>1448</v>
      </c>
      <c r="K36" s="192">
        <v>1448</v>
      </c>
    </row>
    <row r="37" spans="1:11" s="63" customFormat="1" x14ac:dyDescent="0.25">
      <c r="A37" s="142" t="s">
        <v>213</v>
      </c>
      <c r="B37" s="191">
        <v>95</v>
      </c>
      <c r="C37" s="191">
        <v>307</v>
      </c>
      <c r="D37" s="191">
        <v>421</v>
      </c>
      <c r="E37" s="191">
        <v>508</v>
      </c>
      <c r="F37" s="192">
        <v>508</v>
      </c>
      <c r="G37" s="191">
        <v>145</v>
      </c>
      <c r="H37" s="191">
        <v>211</v>
      </c>
      <c r="I37" s="191">
        <v>174</v>
      </c>
      <c r="J37" s="191">
        <v>229</v>
      </c>
      <c r="K37" s="192">
        <v>229</v>
      </c>
    </row>
    <row r="38" spans="1:11" s="57" customFormat="1" x14ac:dyDescent="0.25">
      <c r="A38" s="199"/>
      <c r="B38" s="193">
        <v>1828</v>
      </c>
      <c r="C38" s="193">
        <v>1666</v>
      </c>
      <c r="D38" s="193">
        <v>1686</v>
      </c>
      <c r="E38" s="193">
        <v>1375</v>
      </c>
      <c r="F38" s="194">
        <v>1375</v>
      </c>
      <c r="G38" s="193">
        <v>1448</v>
      </c>
      <c r="H38" s="193">
        <v>1214</v>
      </c>
      <c r="I38" s="193">
        <v>1184</v>
      </c>
      <c r="J38" s="193">
        <v>1226</v>
      </c>
      <c r="K38" s="194">
        <v>1226</v>
      </c>
    </row>
    <row r="39" spans="1:11" s="63" customFormat="1" x14ac:dyDescent="0.25">
      <c r="A39" s="223" t="s">
        <v>59</v>
      </c>
      <c r="B39" s="191">
        <v>872</v>
      </c>
      <c r="C39" s="191">
        <v>907</v>
      </c>
      <c r="D39" s="191">
        <v>1091</v>
      </c>
      <c r="E39" s="191">
        <v>1119</v>
      </c>
      <c r="F39" s="192">
        <v>1119</v>
      </c>
      <c r="G39" s="63">
        <v>1053</v>
      </c>
      <c r="H39" s="63">
        <v>1089</v>
      </c>
      <c r="I39" s="191">
        <v>1137</v>
      </c>
      <c r="J39" s="191">
        <v>1100</v>
      </c>
      <c r="K39" s="192">
        <v>1100</v>
      </c>
    </row>
    <row r="40" spans="1:11" s="57" customFormat="1" x14ac:dyDescent="0.25">
      <c r="A40" s="199"/>
      <c r="B40" s="193"/>
      <c r="C40" s="193"/>
      <c r="D40" s="193"/>
      <c r="E40" s="193"/>
      <c r="F40" s="194"/>
      <c r="G40" s="193"/>
      <c r="H40" s="193"/>
      <c r="I40" s="193"/>
      <c r="J40" s="193"/>
      <c r="K40" s="194"/>
    </row>
    <row r="41" spans="1:11" s="57" customFormat="1" x14ac:dyDescent="0.25">
      <c r="A41" s="199" t="s">
        <v>60</v>
      </c>
      <c r="B41" s="193">
        <v>2700</v>
      </c>
      <c r="C41" s="193">
        <v>2573</v>
      </c>
      <c r="D41" s="193">
        <v>2777</v>
      </c>
      <c r="E41" s="193">
        <v>2494</v>
      </c>
      <c r="F41" s="194">
        <v>2494</v>
      </c>
      <c r="G41" s="193">
        <v>2501</v>
      </c>
      <c r="H41" s="193">
        <v>2303</v>
      </c>
      <c r="I41" s="193">
        <v>2321</v>
      </c>
      <c r="J41" s="193">
        <v>2326</v>
      </c>
      <c r="K41" s="194">
        <v>2326</v>
      </c>
    </row>
    <row r="42" spans="1:11" s="57" customFormat="1" x14ac:dyDescent="0.25">
      <c r="A42" s="199"/>
      <c r="B42" s="193"/>
      <c r="C42" s="193"/>
      <c r="D42" s="193"/>
      <c r="E42" s="193"/>
      <c r="F42" s="192"/>
      <c r="G42" s="193"/>
      <c r="H42" s="193"/>
      <c r="I42" s="193"/>
      <c r="J42" s="193"/>
      <c r="K42" s="192"/>
    </row>
    <row r="43" spans="1:11" s="57" customFormat="1" x14ac:dyDescent="0.25">
      <c r="A43" s="199" t="s">
        <v>61</v>
      </c>
      <c r="B43" s="193"/>
      <c r="C43" s="193"/>
      <c r="D43" s="193"/>
      <c r="E43" s="193"/>
      <c r="F43" s="194"/>
      <c r="G43" s="193"/>
      <c r="H43" s="193"/>
      <c r="I43" s="193"/>
      <c r="J43" s="193"/>
      <c r="K43" s="194"/>
    </row>
    <row r="44" spans="1:11" s="63" customFormat="1" ht="9.75" customHeight="1" x14ac:dyDescent="0.25">
      <c r="A44" s="199"/>
      <c r="B44" s="191"/>
      <c r="C44" s="191"/>
      <c r="D44" s="191"/>
      <c r="E44" s="191"/>
      <c r="F44" s="192"/>
      <c r="G44" s="191"/>
      <c r="H44" s="191"/>
      <c r="I44" s="191"/>
      <c r="J44" s="191"/>
      <c r="K44" s="192"/>
    </row>
    <row r="45" spans="1:11" s="63" customFormat="1" x14ac:dyDescent="0.25">
      <c r="A45" s="142" t="s">
        <v>62</v>
      </c>
      <c r="B45" s="191"/>
      <c r="C45" s="191"/>
      <c r="D45" s="191"/>
      <c r="E45" s="191"/>
      <c r="F45" s="192"/>
      <c r="G45" s="191"/>
      <c r="H45" s="191"/>
      <c r="I45" s="191"/>
      <c r="J45" s="191"/>
      <c r="K45" s="192"/>
    </row>
    <row r="46" spans="1:11" s="63" customFormat="1" x14ac:dyDescent="0.25">
      <c r="A46" s="142" t="s">
        <v>99</v>
      </c>
      <c r="B46" s="191">
        <v>2091</v>
      </c>
      <c r="C46" s="191">
        <v>2192</v>
      </c>
      <c r="D46" s="191">
        <v>2211</v>
      </c>
      <c r="E46" s="191">
        <v>2743</v>
      </c>
      <c r="F46" s="192">
        <v>2743</v>
      </c>
      <c r="G46" s="191">
        <v>2705</v>
      </c>
      <c r="H46" s="191">
        <v>2971</v>
      </c>
      <c r="I46" s="191">
        <v>2792</v>
      </c>
      <c r="J46" s="191">
        <v>3821</v>
      </c>
      <c r="K46" s="192">
        <v>3821</v>
      </c>
    </row>
    <row r="47" spans="1:11" s="63" customFormat="1" x14ac:dyDescent="0.25">
      <c r="A47" s="142" t="s">
        <v>100</v>
      </c>
      <c r="B47" s="191">
        <v>195</v>
      </c>
      <c r="C47" s="191">
        <v>184</v>
      </c>
      <c r="D47" s="191">
        <v>179</v>
      </c>
      <c r="E47" s="191">
        <v>180</v>
      </c>
      <c r="F47" s="192">
        <v>180</v>
      </c>
      <c r="G47" s="191">
        <v>167</v>
      </c>
      <c r="H47" s="191">
        <v>164</v>
      </c>
      <c r="I47" s="191">
        <v>163</v>
      </c>
      <c r="J47" s="191">
        <v>187</v>
      </c>
      <c r="K47" s="192">
        <v>187</v>
      </c>
    </row>
    <row r="48" spans="1:11" s="63" customFormat="1" x14ac:dyDescent="0.25">
      <c r="A48" s="223" t="s">
        <v>63</v>
      </c>
      <c r="B48" s="191">
        <v>145</v>
      </c>
      <c r="C48" s="191">
        <v>135</v>
      </c>
      <c r="D48" s="191">
        <v>134</v>
      </c>
      <c r="E48" s="191">
        <v>140</v>
      </c>
      <c r="F48" s="192">
        <v>140</v>
      </c>
      <c r="G48" s="191">
        <v>137</v>
      </c>
      <c r="H48" s="191">
        <v>131</v>
      </c>
      <c r="I48" s="191">
        <v>139</v>
      </c>
      <c r="J48" s="191">
        <v>192</v>
      </c>
      <c r="K48" s="192">
        <v>192</v>
      </c>
    </row>
    <row r="49" spans="1:11" s="57" customFormat="1" x14ac:dyDescent="0.25">
      <c r="A49" s="199" t="s">
        <v>101</v>
      </c>
      <c r="B49" s="193">
        <v>2431</v>
      </c>
      <c r="C49" s="193">
        <v>2511</v>
      </c>
      <c r="D49" s="193">
        <v>2524</v>
      </c>
      <c r="E49" s="193">
        <v>3063</v>
      </c>
      <c r="F49" s="194">
        <v>3063</v>
      </c>
      <c r="G49" s="57">
        <v>3009</v>
      </c>
      <c r="H49" s="57">
        <v>3266</v>
      </c>
      <c r="I49" s="193">
        <v>3094</v>
      </c>
      <c r="J49" s="193">
        <v>4200</v>
      </c>
      <c r="K49" s="194">
        <v>4200</v>
      </c>
    </row>
    <row r="50" spans="1:11" s="63" customFormat="1" x14ac:dyDescent="0.25">
      <c r="A50" s="142"/>
      <c r="B50" s="191"/>
      <c r="C50" s="191"/>
      <c r="D50" s="191"/>
      <c r="E50" s="191"/>
      <c r="F50" s="192"/>
      <c r="G50" s="191"/>
      <c r="H50" s="191"/>
      <c r="I50" s="191"/>
      <c r="J50" s="191"/>
      <c r="K50" s="192"/>
    </row>
    <row r="51" spans="1:11" s="63" customFormat="1" x14ac:dyDescent="0.25">
      <c r="A51" s="142" t="s">
        <v>64</v>
      </c>
      <c r="B51" s="191"/>
      <c r="C51" s="191"/>
      <c r="D51" s="191"/>
      <c r="E51" s="191"/>
      <c r="F51" s="192"/>
      <c r="G51" s="191"/>
      <c r="H51" s="191"/>
      <c r="I51" s="191"/>
      <c r="J51" s="191"/>
      <c r="K51" s="192"/>
    </row>
    <row r="52" spans="1:11" s="63" customFormat="1" x14ac:dyDescent="0.25">
      <c r="A52" s="142" t="s">
        <v>102</v>
      </c>
      <c r="B52" s="191">
        <v>620</v>
      </c>
      <c r="C52" s="191">
        <v>679</v>
      </c>
      <c r="D52" s="191">
        <v>866</v>
      </c>
      <c r="E52" s="191">
        <v>727</v>
      </c>
      <c r="F52" s="192">
        <v>727</v>
      </c>
      <c r="G52" s="191">
        <v>794</v>
      </c>
      <c r="H52" s="191">
        <v>550</v>
      </c>
      <c r="I52" s="191">
        <v>756</v>
      </c>
      <c r="J52" s="191">
        <v>507</v>
      </c>
      <c r="K52" s="192">
        <v>507</v>
      </c>
    </row>
    <row r="53" spans="1:11" s="63" customFormat="1" x14ac:dyDescent="0.25">
      <c r="A53" s="142" t="s">
        <v>103</v>
      </c>
      <c r="B53" s="191">
        <v>809</v>
      </c>
      <c r="C53" s="191">
        <v>720</v>
      </c>
      <c r="D53" s="191">
        <v>749</v>
      </c>
      <c r="E53" s="191">
        <v>730</v>
      </c>
      <c r="F53" s="192">
        <v>730</v>
      </c>
      <c r="G53" s="191">
        <v>678</v>
      </c>
      <c r="H53" s="191">
        <v>648</v>
      </c>
      <c r="I53" s="191">
        <v>748</v>
      </c>
      <c r="J53" s="191">
        <v>792</v>
      </c>
      <c r="K53" s="192">
        <v>792</v>
      </c>
    </row>
    <row r="54" spans="1:11" s="63" customFormat="1" x14ac:dyDescent="0.25">
      <c r="A54" s="142" t="s">
        <v>116</v>
      </c>
      <c r="B54" s="191">
        <v>0</v>
      </c>
      <c r="C54" s="191">
        <v>0</v>
      </c>
      <c r="D54" s="191">
        <v>0</v>
      </c>
      <c r="E54" s="191">
        <v>0</v>
      </c>
      <c r="F54" s="192">
        <v>0</v>
      </c>
      <c r="G54" s="191">
        <v>155</v>
      </c>
      <c r="H54" s="191">
        <v>0</v>
      </c>
      <c r="I54" s="191">
        <v>0</v>
      </c>
      <c r="J54" s="191">
        <v>3</v>
      </c>
      <c r="K54" s="192">
        <v>3</v>
      </c>
    </row>
    <row r="55" spans="1:11" s="63" customFormat="1" x14ac:dyDescent="0.25">
      <c r="A55" s="142" t="s">
        <v>104</v>
      </c>
      <c r="B55" s="191">
        <v>286</v>
      </c>
      <c r="C55" s="191">
        <v>312</v>
      </c>
      <c r="D55" s="191">
        <v>350</v>
      </c>
      <c r="E55" s="191">
        <v>362</v>
      </c>
      <c r="F55" s="192">
        <v>362</v>
      </c>
      <c r="G55" s="191">
        <v>384</v>
      </c>
      <c r="H55" s="191">
        <v>406</v>
      </c>
      <c r="I55" s="191">
        <v>449</v>
      </c>
      <c r="J55" s="191">
        <v>408</v>
      </c>
      <c r="K55" s="192">
        <v>408</v>
      </c>
    </row>
    <row r="56" spans="1:11" s="63" customFormat="1" x14ac:dyDescent="0.25">
      <c r="A56" s="142" t="s">
        <v>105</v>
      </c>
      <c r="B56" s="191">
        <v>174</v>
      </c>
      <c r="C56" s="191">
        <v>96</v>
      </c>
      <c r="D56" s="191">
        <v>98</v>
      </c>
      <c r="E56" s="191">
        <v>163</v>
      </c>
      <c r="F56" s="192">
        <v>163</v>
      </c>
      <c r="G56" s="191">
        <v>217</v>
      </c>
      <c r="H56" s="191">
        <v>119</v>
      </c>
      <c r="I56" s="191">
        <v>114</v>
      </c>
      <c r="J56" s="191">
        <v>152</v>
      </c>
      <c r="K56" s="192">
        <v>152</v>
      </c>
    </row>
    <row r="57" spans="1:11" s="63" customFormat="1" x14ac:dyDescent="0.25">
      <c r="A57" s="223" t="s">
        <v>115</v>
      </c>
      <c r="B57" s="191">
        <v>879</v>
      </c>
      <c r="C57" s="191">
        <v>880</v>
      </c>
      <c r="D57" s="191">
        <v>859</v>
      </c>
      <c r="E57" s="191">
        <v>1096</v>
      </c>
      <c r="F57" s="192">
        <v>1096</v>
      </c>
      <c r="G57" s="191">
        <v>953</v>
      </c>
      <c r="H57" s="191">
        <v>866</v>
      </c>
      <c r="I57" s="191">
        <v>907</v>
      </c>
      <c r="J57" s="191">
        <v>1180</v>
      </c>
      <c r="K57" s="192">
        <v>1180</v>
      </c>
    </row>
    <row r="58" spans="1:11" s="57" customFormat="1" x14ac:dyDescent="0.25">
      <c r="A58" s="199" t="s">
        <v>65</v>
      </c>
      <c r="B58" s="193">
        <v>2768</v>
      </c>
      <c r="C58" s="193">
        <v>2687</v>
      </c>
      <c r="D58" s="193">
        <v>2922</v>
      </c>
      <c r="E58" s="193">
        <v>3078</v>
      </c>
      <c r="F58" s="194">
        <v>3078</v>
      </c>
      <c r="G58" s="193">
        <v>3182</v>
      </c>
      <c r="H58" s="193">
        <v>2589</v>
      </c>
      <c r="I58" s="193">
        <v>2974</v>
      </c>
      <c r="J58" s="193">
        <v>3042</v>
      </c>
      <c r="K58" s="194">
        <v>3042</v>
      </c>
    </row>
    <row r="59" spans="1:11" s="63" customFormat="1" x14ac:dyDescent="0.25">
      <c r="A59" s="223" t="s">
        <v>66</v>
      </c>
      <c r="B59" s="191">
        <v>9</v>
      </c>
      <c r="C59" s="191">
        <v>8</v>
      </c>
      <c r="D59" s="191">
        <v>7</v>
      </c>
      <c r="E59" s="191">
        <v>5</v>
      </c>
      <c r="F59" s="192">
        <v>5</v>
      </c>
      <c r="G59" s="191">
        <v>4</v>
      </c>
      <c r="H59" s="191">
        <v>3</v>
      </c>
      <c r="I59" s="191">
        <v>2</v>
      </c>
      <c r="J59" s="191">
        <v>2</v>
      </c>
      <c r="K59" s="192">
        <v>2</v>
      </c>
    </row>
    <row r="60" spans="1:11" s="57" customFormat="1" x14ac:dyDescent="0.25">
      <c r="A60" s="199" t="s">
        <v>67</v>
      </c>
      <c r="B60" s="193">
        <v>5208</v>
      </c>
      <c r="C60" s="193">
        <v>5206</v>
      </c>
      <c r="D60" s="193">
        <v>5453</v>
      </c>
      <c r="E60" s="193">
        <v>6146</v>
      </c>
      <c r="F60" s="194">
        <v>6146</v>
      </c>
      <c r="G60" s="193">
        <v>6195</v>
      </c>
      <c r="H60" s="193">
        <v>5858</v>
      </c>
      <c r="I60" s="193">
        <v>6070</v>
      </c>
      <c r="J60" s="193">
        <v>7244</v>
      </c>
      <c r="K60" s="194">
        <v>7244</v>
      </c>
    </row>
    <row r="61" spans="1:11" s="57" customFormat="1" x14ac:dyDescent="0.25">
      <c r="A61" s="199" t="s">
        <v>68</v>
      </c>
      <c r="B61" s="193">
        <v>7908</v>
      </c>
      <c r="C61" s="193">
        <v>7779</v>
      </c>
      <c r="D61" s="193">
        <v>8230</v>
      </c>
      <c r="E61" s="193">
        <v>8640</v>
      </c>
      <c r="F61" s="194">
        <v>8640</v>
      </c>
      <c r="G61" s="193">
        <v>8696</v>
      </c>
      <c r="H61" s="193">
        <v>8161</v>
      </c>
      <c r="I61" s="193">
        <v>8391</v>
      </c>
      <c r="J61" s="193">
        <v>9570</v>
      </c>
      <c r="K61" s="194">
        <v>9570</v>
      </c>
    </row>
    <row r="62" spans="1:11" s="64" customFormat="1" x14ac:dyDescent="0.25">
      <c r="A62" s="223"/>
      <c r="B62" s="155"/>
      <c r="C62" s="155"/>
      <c r="D62" s="155"/>
      <c r="E62" s="155"/>
      <c r="F62" s="160"/>
      <c r="G62" s="155"/>
      <c r="H62" s="155"/>
      <c r="I62" s="155"/>
      <c r="J62" s="155"/>
      <c r="K62" s="160"/>
    </row>
    <row r="63" spans="1:11" s="64" customFormat="1" x14ac:dyDescent="0.25">
      <c r="A63" s="223"/>
      <c r="B63" s="155"/>
      <c r="C63" s="155"/>
      <c r="D63" s="155"/>
      <c r="E63" s="155"/>
      <c r="F63" s="160"/>
      <c r="G63" s="155"/>
      <c r="H63" s="155"/>
      <c r="I63" s="155"/>
      <c r="J63" s="155"/>
      <c r="K63" s="160"/>
    </row>
    <row r="64" spans="1:11" s="64" customFormat="1" x14ac:dyDescent="0.25">
      <c r="A64" s="223"/>
      <c r="B64" s="155"/>
      <c r="C64" s="155"/>
      <c r="D64" s="155"/>
      <c r="E64" s="155"/>
      <c r="F64" s="160"/>
      <c r="G64" s="155"/>
      <c r="H64" s="155"/>
      <c r="I64" s="155"/>
      <c r="J64" s="155"/>
      <c r="K64" s="160"/>
    </row>
    <row r="65" spans="1:11" s="64" customFormat="1" x14ac:dyDescent="0.25">
      <c r="A65" s="223"/>
      <c r="B65" s="155"/>
      <c r="C65" s="155"/>
      <c r="D65" s="155"/>
      <c r="E65" s="155"/>
      <c r="F65" s="160"/>
      <c r="G65" s="155"/>
      <c r="H65" s="155"/>
      <c r="I65" s="155"/>
      <c r="J65" s="155"/>
      <c r="K65" s="160"/>
    </row>
    <row r="66" spans="1:11" s="64" customFormat="1" x14ac:dyDescent="0.25">
      <c r="A66" s="223"/>
      <c r="B66" s="155"/>
      <c r="C66" s="155"/>
      <c r="D66" s="155"/>
      <c r="E66" s="155"/>
      <c r="F66" s="160"/>
      <c r="G66" s="155"/>
      <c r="H66" s="155"/>
      <c r="I66" s="155"/>
      <c r="J66" s="155"/>
      <c r="K66" s="160"/>
    </row>
    <row r="67" spans="1:11" s="67" customFormat="1" x14ac:dyDescent="0.25">
      <c r="A67" s="142"/>
      <c r="B67" s="157"/>
      <c r="C67" s="157"/>
      <c r="D67" s="157"/>
      <c r="E67" s="157"/>
      <c r="F67" s="162"/>
      <c r="G67" s="157"/>
      <c r="H67" s="157"/>
      <c r="I67" s="157"/>
      <c r="J67" s="157"/>
      <c r="K67" s="162"/>
    </row>
    <row r="68" spans="1:11" s="67" customFormat="1" x14ac:dyDescent="0.25">
      <c r="A68" s="142"/>
      <c r="B68" s="157"/>
      <c r="C68" s="157"/>
      <c r="D68" s="157"/>
      <c r="E68" s="157"/>
      <c r="F68" s="162"/>
      <c r="G68" s="157"/>
      <c r="H68" s="157"/>
      <c r="I68" s="157"/>
      <c r="J68" s="157"/>
      <c r="K68" s="162"/>
    </row>
    <row r="69" spans="1:11" s="67" customFormat="1" x14ac:dyDescent="0.25">
      <c r="A69" s="142"/>
      <c r="B69" s="157"/>
      <c r="C69" s="157"/>
      <c r="D69" s="157"/>
      <c r="E69" s="157"/>
      <c r="F69" s="162"/>
      <c r="G69" s="157"/>
      <c r="H69" s="157"/>
      <c r="I69" s="157"/>
      <c r="J69" s="157"/>
      <c r="K69" s="162"/>
    </row>
    <row r="70" spans="1:11" s="67" customFormat="1" x14ac:dyDescent="0.25">
      <c r="A70" s="142"/>
      <c r="B70" s="157"/>
      <c r="C70" s="157"/>
      <c r="D70" s="157"/>
      <c r="E70" s="157"/>
      <c r="F70" s="162"/>
      <c r="G70" s="157"/>
      <c r="H70" s="157"/>
      <c r="I70" s="157"/>
      <c r="J70" s="157"/>
      <c r="K70" s="162"/>
    </row>
    <row r="71" spans="1:11" s="67" customFormat="1" x14ac:dyDescent="0.25">
      <c r="A71" s="142"/>
      <c r="B71" s="157"/>
      <c r="C71" s="157"/>
      <c r="D71" s="157"/>
      <c r="E71" s="157"/>
      <c r="F71" s="162"/>
      <c r="G71" s="157"/>
      <c r="H71" s="157"/>
      <c r="I71" s="157"/>
      <c r="J71" s="157"/>
      <c r="K71" s="162"/>
    </row>
    <row r="72" spans="1:11" s="67" customFormat="1" x14ac:dyDescent="0.25">
      <c r="A72" s="142"/>
      <c r="B72" s="157"/>
      <c r="C72" s="157"/>
      <c r="D72" s="157"/>
      <c r="E72" s="157"/>
      <c r="F72" s="162"/>
      <c r="G72" s="157"/>
      <c r="H72" s="157"/>
      <c r="I72" s="157"/>
      <c r="J72" s="157"/>
      <c r="K72" s="162"/>
    </row>
    <row r="73" spans="1:11" s="67" customFormat="1" x14ac:dyDescent="0.25">
      <c r="A73" s="142"/>
      <c r="B73" s="157"/>
      <c r="C73" s="157"/>
      <c r="D73" s="157"/>
      <c r="E73" s="157"/>
      <c r="F73" s="162"/>
      <c r="G73" s="157"/>
      <c r="H73" s="157"/>
      <c r="I73" s="157"/>
      <c r="J73" s="157"/>
      <c r="K73" s="162"/>
    </row>
    <row r="74" spans="1:11" s="67" customFormat="1" x14ac:dyDescent="0.25">
      <c r="A74" s="142"/>
      <c r="B74" s="157"/>
      <c r="C74" s="157"/>
      <c r="D74" s="157"/>
      <c r="E74" s="157"/>
      <c r="F74" s="162"/>
      <c r="G74" s="157"/>
      <c r="H74" s="157"/>
      <c r="I74" s="157"/>
      <c r="J74" s="157"/>
      <c r="K74" s="162"/>
    </row>
    <row r="75" spans="1:11" s="67" customFormat="1" x14ac:dyDescent="0.25">
      <c r="A75" s="142"/>
      <c r="B75" s="157"/>
      <c r="C75" s="157"/>
      <c r="D75" s="157"/>
      <c r="E75" s="157"/>
      <c r="F75" s="162"/>
      <c r="G75" s="157"/>
      <c r="H75" s="157"/>
      <c r="I75" s="157"/>
      <c r="J75" s="157"/>
      <c r="K75" s="162"/>
    </row>
    <row r="76" spans="1:11" s="67" customFormat="1" x14ac:dyDescent="0.25">
      <c r="A76" s="142"/>
      <c r="B76" s="157"/>
      <c r="C76" s="157"/>
      <c r="D76" s="157"/>
      <c r="E76" s="157"/>
      <c r="F76" s="162"/>
      <c r="G76" s="157"/>
      <c r="H76" s="157"/>
      <c r="I76" s="157"/>
      <c r="J76" s="157"/>
      <c r="K76" s="162"/>
    </row>
    <row r="77" spans="1:11" s="67" customFormat="1" x14ac:dyDescent="0.25">
      <c r="A77" s="142"/>
      <c r="B77" s="157"/>
      <c r="C77" s="157"/>
      <c r="D77" s="157"/>
      <c r="E77" s="157"/>
      <c r="F77" s="162"/>
      <c r="G77" s="157"/>
      <c r="H77" s="157"/>
      <c r="I77" s="157"/>
      <c r="J77" s="157"/>
      <c r="K77" s="162"/>
    </row>
    <row r="78" spans="1:11" s="67" customFormat="1" x14ac:dyDescent="0.25">
      <c r="A78" s="142"/>
      <c r="B78" s="157"/>
      <c r="C78" s="157"/>
      <c r="D78" s="157"/>
      <c r="E78" s="157"/>
      <c r="F78" s="162"/>
      <c r="G78" s="157"/>
      <c r="H78" s="157"/>
      <c r="I78" s="157"/>
      <c r="J78" s="157"/>
      <c r="K78" s="162"/>
    </row>
    <row r="79" spans="1:11" s="67" customFormat="1" x14ac:dyDescent="0.25">
      <c r="A79" s="142"/>
      <c r="B79" s="157"/>
      <c r="C79" s="157"/>
      <c r="D79" s="157"/>
      <c r="E79" s="157"/>
      <c r="F79" s="162"/>
      <c r="G79" s="157"/>
      <c r="H79" s="157"/>
      <c r="I79" s="157"/>
      <c r="J79" s="157"/>
      <c r="K79" s="162"/>
    </row>
    <row r="80" spans="1:11" s="67" customFormat="1" x14ac:dyDescent="0.25">
      <c r="A80" s="142"/>
      <c r="B80" s="157"/>
      <c r="C80" s="157"/>
      <c r="D80" s="157"/>
      <c r="E80" s="157"/>
      <c r="F80" s="162"/>
      <c r="G80" s="157"/>
      <c r="H80" s="157"/>
      <c r="I80" s="157"/>
      <c r="J80" s="157"/>
      <c r="K80" s="162"/>
    </row>
    <row r="81" spans="1:11" s="67" customFormat="1" x14ac:dyDescent="0.25">
      <c r="A81" s="142"/>
      <c r="B81" s="157"/>
      <c r="C81" s="157"/>
      <c r="D81" s="157"/>
      <c r="E81" s="157"/>
      <c r="F81" s="162"/>
      <c r="G81" s="157"/>
      <c r="H81" s="157"/>
      <c r="I81" s="157"/>
      <c r="J81" s="157"/>
      <c r="K81" s="162"/>
    </row>
    <row r="82" spans="1:11" s="67" customFormat="1" x14ac:dyDescent="0.25">
      <c r="A82" s="142"/>
      <c r="B82" s="157"/>
      <c r="C82" s="157"/>
      <c r="D82" s="157"/>
      <c r="E82" s="157"/>
      <c r="F82" s="162"/>
      <c r="G82" s="157"/>
      <c r="H82" s="157"/>
      <c r="I82" s="157"/>
      <c r="J82" s="157"/>
      <c r="K82" s="162"/>
    </row>
    <row r="83" spans="1:11" s="67" customFormat="1" x14ac:dyDescent="0.25">
      <c r="A83" s="142"/>
      <c r="B83" s="157"/>
      <c r="C83" s="157"/>
      <c r="D83" s="157"/>
      <c r="E83" s="157"/>
      <c r="F83" s="162"/>
      <c r="G83" s="157"/>
      <c r="H83" s="157"/>
      <c r="I83" s="157"/>
      <c r="J83" s="157"/>
      <c r="K83" s="162"/>
    </row>
    <row r="84" spans="1:11" s="67" customFormat="1" x14ac:dyDescent="0.25">
      <c r="A84" s="142"/>
      <c r="B84" s="157"/>
      <c r="C84" s="157"/>
      <c r="D84" s="157"/>
      <c r="E84" s="157"/>
      <c r="F84" s="162"/>
      <c r="G84" s="157"/>
      <c r="H84" s="157"/>
      <c r="I84" s="157"/>
      <c r="J84" s="157"/>
      <c r="K84" s="162"/>
    </row>
    <row r="85" spans="1:11" s="67" customFormat="1" x14ac:dyDescent="0.25">
      <c r="A85" s="142"/>
      <c r="B85" s="157"/>
      <c r="C85" s="157"/>
      <c r="D85" s="157"/>
      <c r="E85" s="157"/>
      <c r="F85" s="162"/>
      <c r="G85" s="157"/>
      <c r="H85" s="157"/>
      <c r="I85" s="157"/>
      <c r="J85" s="157"/>
      <c r="K85" s="162"/>
    </row>
    <row r="86" spans="1:11" s="67" customFormat="1" x14ac:dyDescent="0.25">
      <c r="A86" s="142"/>
      <c r="B86" s="157"/>
      <c r="C86" s="157"/>
      <c r="D86" s="157"/>
      <c r="E86" s="157"/>
      <c r="F86" s="162"/>
      <c r="G86" s="157"/>
      <c r="H86" s="157"/>
      <c r="I86" s="157"/>
      <c r="J86" s="157"/>
      <c r="K86" s="162"/>
    </row>
    <row r="87" spans="1:11" s="67" customFormat="1" x14ac:dyDescent="0.25">
      <c r="A87" s="142"/>
      <c r="B87" s="157"/>
      <c r="C87" s="157"/>
      <c r="D87" s="157"/>
      <c r="E87" s="157"/>
      <c r="F87" s="162"/>
      <c r="G87" s="157"/>
      <c r="H87" s="157"/>
      <c r="I87" s="157"/>
      <c r="J87" s="157"/>
      <c r="K87" s="162"/>
    </row>
    <row r="88" spans="1:11" s="67" customFormat="1" x14ac:dyDescent="0.25">
      <c r="A88" s="142"/>
      <c r="B88" s="157"/>
      <c r="C88" s="157"/>
      <c r="D88" s="157"/>
      <c r="E88" s="157"/>
      <c r="F88" s="162"/>
      <c r="G88" s="157"/>
      <c r="H88" s="157"/>
      <c r="I88" s="157"/>
      <c r="J88" s="157"/>
      <c r="K88" s="162"/>
    </row>
    <row r="89" spans="1:11" s="67" customFormat="1" x14ac:dyDescent="0.25">
      <c r="A89" s="142"/>
      <c r="B89" s="157"/>
      <c r="C89" s="157"/>
      <c r="D89" s="157"/>
      <c r="E89" s="157"/>
      <c r="F89" s="162"/>
      <c r="G89" s="157"/>
      <c r="H89" s="157"/>
      <c r="I89" s="157"/>
      <c r="J89" s="157"/>
      <c r="K89" s="162"/>
    </row>
    <row r="90" spans="1:11" s="67" customFormat="1" x14ac:dyDescent="0.25">
      <c r="A90" s="142"/>
      <c r="B90" s="157"/>
      <c r="C90" s="157"/>
      <c r="D90" s="157"/>
      <c r="E90" s="157"/>
      <c r="F90" s="162"/>
      <c r="G90" s="157"/>
      <c r="H90" s="157"/>
      <c r="I90" s="157"/>
      <c r="J90" s="157"/>
      <c r="K90" s="162"/>
    </row>
    <row r="91" spans="1:11" s="67" customFormat="1" x14ac:dyDescent="0.25">
      <c r="A91" s="142"/>
      <c r="B91" s="157"/>
      <c r="C91" s="157"/>
      <c r="D91" s="157"/>
      <c r="E91" s="157"/>
      <c r="F91" s="162"/>
      <c r="G91" s="157"/>
      <c r="H91" s="157"/>
      <c r="I91" s="157"/>
      <c r="J91" s="157"/>
      <c r="K91" s="162"/>
    </row>
    <row r="92" spans="1:11" s="67" customFormat="1" x14ac:dyDescent="0.25">
      <c r="A92" s="142"/>
      <c r="B92" s="157"/>
      <c r="C92" s="157"/>
      <c r="D92" s="157"/>
      <c r="E92" s="157"/>
      <c r="F92" s="162"/>
      <c r="G92" s="157"/>
      <c r="H92" s="157"/>
      <c r="I92" s="157"/>
      <c r="J92" s="157"/>
      <c r="K92" s="162"/>
    </row>
    <row r="93" spans="1:11" s="67" customFormat="1" x14ac:dyDescent="0.25">
      <c r="A93" s="142"/>
      <c r="B93" s="157"/>
      <c r="C93" s="157"/>
      <c r="D93" s="157"/>
      <c r="E93" s="157"/>
      <c r="F93" s="162"/>
      <c r="G93" s="157"/>
      <c r="H93" s="157"/>
      <c r="I93" s="157"/>
      <c r="J93" s="157"/>
      <c r="K93" s="162"/>
    </row>
    <row r="94" spans="1:11" s="67" customFormat="1" x14ac:dyDescent="0.25">
      <c r="A94" s="142"/>
      <c r="B94" s="157"/>
      <c r="C94" s="157"/>
      <c r="D94" s="157"/>
      <c r="E94" s="157"/>
      <c r="F94" s="162"/>
      <c r="G94" s="157"/>
      <c r="H94" s="157"/>
      <c r="I94" s="157"/>
      <c r="J94" s="157"/>
      <c r="K94" s="162"/>
    </row>
    <row r="95" spans="1:11" s="67" customFormat="1" x14ac:dyDescent="0.25">
      <c r="A95" s="142"/>
      <c r="B95" s="157"/>
      <c r="C95" s="157"/>
      <c r="D95" s="157"/>
      <c r="E95" s="157"/>
      <c r="F95" s="162"/>
      <c r="G95" s="157"/>
      <c r="H95" s="157"/>
      <c r="I95" s="157"/>
      <c r="J95" s="157"/>
      <c r="K95" s="162"/>
    </row>
    <row r="96" spans="1:11" s="67" customFormat="1" x14ac:dyDescent="0.25">
      <c r="A96" s="142"/>
      <c r="B96" s="157"/>
      <c r="C96" s="157"/>
      <c r="D96" s="157"/>
      <c r="E96" s="157"/>
      <c r="F96" s="162"/>
      <c r="G96" s="157"/>
      <c r="H96" s="157"/>
      <c r="I96" s="157"/>
      <c r="J96" s="157"/>
      <c r="K96" s="162"/>
    </row>
    <row r="97" spans="1:11" s="67" customFormat="1" x14ac:dyDescent="0.25">
      <c r="A97" s="142"/>
      <c r="B97" s="157"/>
      <c r="C97" s="157"/>
      <c r="D97" s="157"/>
      <c r="E97" s="157"/>
      <c r="F97" s="162"/>
      <c r="G97" s="157"/>
      <c r="H97" s="157"/>
      <c r="I97" s="157"/>
      <c r="J97" s="157"/>
      <c r="K97" s="162"/>
    </row>
    <row r="98" spans="1:11" s="67" customFormat="1" x14ac:dyDescent="0.25">
      <c r="A98" s="142"/>
      <c r="B98" s="157"/>
      <c r="C98" s="157"/>
      <c r="D98" s="157"/>
      <c r="E98" s="157"/>
      <c r="F98" s="162"/>
      <c r="G98" s="157"/>
      <c r="H98" s="157"/>
      <c r="I98" s="157"/>
      <c r="J98" s="157"/>
      <c r="K98" s="162"/>
    </row>
    <row r="99" spans="1:11" s="67" customFormat="1" x14ac:dyDescent="0.25">
      <c r="A99" s="142"/>
      <c r="B99" s="157"/>
      <c r="C99" s="157"/>
      <c r="D99" s="157"/>
      <c r="E99" s="157"/>
      <c r="F99" s="162"/>
      <c r="G99" s="157"/>
      <c r="H99" s="157"/>
      <c r="I99" s="157"/>
      <c r="J99" s="157"/>
      <c r="K99" s="162"/>
    </row>
    <row r="100" spans="1:11" s="67" customFormat="1" x14ac:dyDescent="0.25">
      <c r="A100" s="142"/>
      <c r="B100" s="157"/>
      <c r="C100" s="157"/>
      <c r="D100" s="157"/>
      <c r="E100" s="157"/>
      <c r="F100" s="162"/>
      <c r="G100" s="157"/>
      <c r="H100" s="157"/>
      <c r="I100" s="157"/>
      <c r="J100" s="157"/>
      <c r="K100" s="162"/>
    </row>
    <row r="101" spans="1:11" s="67" customFormat="1" x14ac:dyDescent="0.25">
      <c r="A101" s="142"/>
      <c r="B101" s="157"/>
      <c r="C101" s="157"/>
      <c r="D101" s="157"/>
      <c r="E101" s="157"/>
      <c r="F101" s="162"/>
      <c r="G101" s="157"/>
      <c r="H101" s="157"/>
      <c r="I101" s="157"/>
      <c r="J101" s="157"/>
      <c r="K101" s="162"/>
    </row>
    <row r="102" spans="1:11" s="67" customFormat="1" x14ac:dyDescent="0.25">
      <c r="A102" s="142"/>
      <c r="B102" s="157"/>
      <c r="C102" s="157"/>
      <c r="D102" s="157"/>
      <c r="E102" s="157"/>
      <c r="F102" s="162"/>
      <c r="G102" s="157"/>
      <c r="H102" s="157"/>
      <c r="I102" s="157"/>
      <c r="J102" s="157"/>
      <c r="K102" s="162"/>
    </row>
    <row r="103" spans="1:11" s="67" customFormat="1" x14ac:dyDescent="0.25">
      <c r="A103" s="142"/>
      <c r="B103" s="157"/>
      <c r="C103" s="157"/>
      <c r="D103" s="157"/>
      <c r="E103" s="157"/>
      <c r="F103" s="162"/>
      <c r="G103" s="157"/>
      <c r="H103" s="157"/>
      <c r="I103" s="157"/>
      <c r="J103" s="157"/>
      <c r="K103" s="162"/>
    </row>
    <row r="104" spans="1:11" s="67" customFormat="1" x14ac:dyDescent="0.25">
      <c r="A104" s="142"/>
      <c r="B104" s="157"/>
      <c r="C104" s="157"/>
      <c r="D104" s="157"/>
      <c r="E104" s="157"/>
      <c r="F104" s="162"/>
      <c r="G104" s="157"/>
      <c r="H104" s="157"/>
      <c r="I104" s="157"/>
      <c r="J104" s="157"/>
      <c r="K104" s="162"/>
    </row>
    <row r="105" spans="1:11" s="67" customFormat="1" x14ac:dyDescent="0.25">
      <c r="A105" s="142"/>
      <c r="B105" s="157"/>
      <c r="C105" s="157"/>
      <c r="D105" s="157"/>
      <c r="E105" s="157"/>
      <c r="F105" s="162"/>
      <c r="G105" s="157"/>
      <c r="H105" s="157"/>
      <c r="I105" s="157"/>
      <c r="J105" s="157"/>
      <c r="K105" s="162"/>
    </row>
    <row r="106" spans="1:11" s="67" customFormat="1" x14ac:dyDescent="0.25">
      <c r="A106" s="142"/>
      <c r="B106" s="157"/>
      <c r="C106" s="157"/>
      <c r="D106" s="157"/>
      <c r="E106" s="157"/>
      <c r="F106" s="162"/>
      <c r="G106" s="157"/>
      <c r="H106" s="157"/>
      <c r="I106" s="157"/>
      <c r="J106" s="157"/>
      <c r="K106" s="162"/>
    </row>
    <row r="107" spans="1:11" s="67" customFormat="1" x14ac:dyDescent="0.25">
      <c r="A107" s="142"/>
      <c r="B107" s="157"/>
      <c r="C107" s="157"/>
      <c r="D107" s="157"/>
      <c r="E107" s="157"/>
      <c r="F107" s="162"/>
      <c r="G107" s="157"/>
      <c r="H107" s="157"/>
      <c r="I107" s="157"/>
      <c r="J107" s="157"/>
      <c r="K107" s="162"/>
    </row>
    <row r="108" spans="1:11" s="67" customFormat="1" x14ac:dyDescent="0.25">
      <c r="A108" s="142"/>
      <c r="B108" s="157"/>
      <c r="C108" s="157"/>
      <c r="D108" s="157"/>
      <c r="E108" s="157"/>
      <c r="F108" s="162"/>
      <c r="G108" s="157"/>
      <c r="H108" s="157"/>
      <c r="I108" s="157"/>
      <c r="J108" s="157"/>
      <c r="K108" s="162"/>
    </row>
    <row r="109" spans="1:11" s="67" customFormat="1" x14ac:dyDescent="0.25">
      <c r="A109" s="142"/>
      <c r="B109" s="34"/>
      <c r="C109" s="34"/>
      <c r="D109" s="34"/>
      <c r="E109" s="34"/>
      <c r="F109" s="36"/>
      <c r="G109" s="34"/>
      <c r="H109" s="34"/>
      <c r="I109" s="34"/>
      <c r="J109" s="34"/>
      <c r="K109" s="36"/>
    </row>
    <row r="110" spans="1:11" s="67" customFormat="1" x14ac:dyDescent="0.25">
      <c r="A110" s="142"/>
      <c r="B110" s="34"/>
      <c r="C110" s="34"/>
      <c r="D110" s="34"/>
      <c r="E110" s="34"/>
      <c r="F110" s="36"/>
      <c r="G110" s="34"/>
      <c r="H110" s="34"/>
      <c r="I110" s="34"/>
      <c r="J110" s="34"/>
      <c r="K110" s="36"/>
    </row>
    <row r="111" spans="1:11" s="67" customFormat="1" x14ac:dyDescent="0.25">
      <c r="A111" s="142"/>
      <c r="B111" s="34"/>
      <c r="C111" s="34"/>
      <c r="D111" s="34"/>
      <c r="E111" s="34"/>
      <c r="F111" s="36"/>
      <c r="G111" s="34"/>
      <c r="H111" s="34"/>
      <c r="I111" s="34"/>
      <c r="J111" s="34"/>
      <c r="K111" s="36"/>
    </row>
    <row r="112" spans="1:11" s="67" customFormat="1" x14ac:dyDescent="0.25">
      <c r="A112" s="142"/>
      <c r="B112" s="34"/>
      <c r="C112" s="34"/>
      <c r="D112" s="34"/>
      <c r="E112" s="34"/>
      <c r="F112" s="36"/>
      <c r="G112" s="34"/>
      <c r="H112" s="34"/>
      <c r="I112" s="34"/>
      <c r="J112" s="34"/>
      <c r="K112" s="36"/>
    </row>
    <row r="113" spans="1:11" s="67" customFormat="1" x14ac:dyDescent="0.25">
      <c r="A113" s="142"/>
      <c r="B113" s="34"/>
      <c r="C113" s="34"/>
      <c r="D113" s="34"/>
      <c r="E113" s="34"/>
      <c r="F113" s="36"/>
      <c r="G113" s="34"/>
      <c r="H113" s="34"/>
      <c r="I113" s="34"/>
      <c r="J113" s="34"/>
      <c r="K113" s="36"/>
    </row>
    <row r="114" spans="1:11" s="67" customFormat="1" x14ac:dyDescent="0.25">
      <c r="A114" s="142"/>
      <c r="B114" s="34"/>
      <c r="C114" s="34"/>
      <c r="D114" s="34"/>
      <c r="E114" s="34"/>
      <c r="F114" s="36"/>
      <c r="G114" s="34"/>
      <c r="H114" s="34"/>
      <c r="I114" s="34"/>
      <c r="J114" s="34"/>
      <c r="K114" s="36"/>
    </row>
    <row r="115" spans="1:11" s="67" customFormat="1" x14ac:dyDescent="0.25">
      <c r="A115" s="142"/>
      <c r="B115" s="34"/>
      <c r="C115" s="34"/>
      <c r="D115" s="34"/>
      <c r="E115" s="34"/>
      <c r="F115" s="36"/>
      <c r="G115" s="34"/>
      <c r="H115" s="34"/>
      <c r="I115" s="34"/>
      <c r="J115" s="34"/>
      <c r="K115" s="36"/>
    </row>
    <row r="116" spans="1:11" s="67" customFormat="1" x14ac:dyDescent="0.25">
      <c r="A116" s="142"/>
      <c r="B116" s="34"/>
      <c r="C116" s="34"/>
      <c r="D116" s="34"/>
      <c r="E116" s="34"/>
      <c r="F116" s="36"/>
      <c r="G116" s="34"/>
      <c r="H116" s="34"/>
      <c r="I116" s="34"/>
      <c r="J116" s="34"/>
      <c r="K116" s="36"/>
    </row>
    <row r="117" spans="1:11" s="67" customFormat="1" x14ac:dyDescent="0.25">
      <c r="A117" s="142"/>
      <c r="B117" s="34"/>
      <c r="C117" s="34"/>
      <c r="D117" s="34"/>
      <c r="E117" s="34"/>
      <c r="F117" s="36"/>
      <c r="G117" s="34"/>
      <c r="H117" s="34"/>
      <c r="I117" s="34"/>
      <c r="J117" s="34"/>
      <c r="K117" s="36"/>
    </row>
    <row r="118" spans="1:11" s="67" customFormat="1" x14ac:dyDescent="0.25">
      <c r="A118" s="142"/>
      <c r="B118" s="34"/>
      <c r="C118" s="34"/>
      <c r="D118" s="34"/>
      <c r="E118" s="34"/>
      <c r="F118" s="36"/>
      <c r="G118" s="34"/>
      <c r="H118" s="34"/>
      <c r="I118" s="34"/>
      <c r="J118" s="34"/>
      <c r="K118" s="36"/>
    </row>
    <row r="119" spans="1:11" s="67" customFormat="1" x14ac:dyDescent="0.25">
      <c r="A119" s="142"/>
      <c r="B119" s="34"/>
      <c r="C119" s="34"/>
      <c r="D119" s="34"/>
      <c r="E119" s="34"/>
      <c r="F119" s="36"/>
      <c r="G119" s="34"/>
      <c r="H119" s="34"/>
      <c r="I119" s="34"/>
      <c r="J119" s="34"/>
      <c r="K119" s="36"/>
    </row>
    <row r="120" spans="1:11" s="67" customFormat="1" x14ac:dyDescent="0.25">
      <c r="A120" s="142"/>
      <c r="B120" s="34"/>
      <c r="C120" s="34"/>
      <c r="D120" s="34"/>
      <c r="E120" s="34"/>
      <c r="F120" s="36"/>
      <c r="G120" s="34"/>
      <c r="H120" s="34"/>
      <c r="I120" s="34"/>
      <c r="J120" s="34"/>
      <c r="K120" s="36"/>
    </row>
    <row r="121" spans="1:11" s="67" customFormat="1" x14ac:dyDescent="0.25">
      <c r="A121" s="142"/>
      <c r="B121" s="34"/>
      <c r="C121" s="34"/>
      <c r="D121" s="34"/>
      <c r="E121" s="34"/>
      <c r="F121" s="36"/>
      <c r="G121" s="34"/>
      <c r="H121" s="34"/>
      <c r="I121" s="34"/>
      <c r="J121" s="34"/>
      <c r="K121" s="36"/>
    </row>
    <row r="122" spans="1:11" s="67" customFormat="1" x14ac:dyDescent="0.25">
      <c r="A122" s="142"/>
      <c r="B122" s="34"/>
      <c r="C122" s="34"/>
      <c r="D122" s="34"/>
      <c r="E122" s="34"/>
      <c r="F122" s="36"/>
      <c r="G122" s="34"/>
      <c r="H122" s="34"/>
      <c r="I122" s="34"/>
      <c r="J122" s="34"/>
      <c r="K122" s="36"/>
    </row>
    <row r="123" spans="1:11" s="67" customFormat="1" x14ac:dyDescent="0.25">
      <c r="A123" s="142"/>
      <c r="B123" s="34"/>
      <c r="C123" s="34"/>
      <c r="D123" s="34"/>
      <c r="E123" s="34"/>
      <c r="F123" s="36"/>
      <c r="G123" s="34"/>
      <c r="H123" s="34"/>
      <c r="I123" s="34"/>
      <c r="J123" s="34"/>
      <c r="K123" s="36"/>
    </row>
    <row r="124" spans="1:11" s="67" customFormat="1" x14ac:dyDescent="0.25">
      <c r="A124" s="142"/>
      <c r="B124" s="34"/>
      <c r="C124" s="34"/>
      <c r="D124" s="34"/>
      <c r="E124" s="34"/>
      <c r="F124" s="36"/>
      <c r="G124" s="34"/>
      <c r="H124" s="34"/>
      <c r="I124" s="34"/>
      <c r="J124" s="34"/>
      <c r="K124" s="36"/>
    </row>
    <row r="125" spans="1:11" s="67" customFormat="1" x14ac:dyDescent="0.25">
      <c r="A125" s="142"/>
      <c r="B125" s="34"/>
      <c r="C125" s="34"/>
      <c r="D125" s="34"/>
      <c r="E125" s="34"/>
      <c r="F125" s="36"/>
      <c r="G125" s="34"/>
      <c r="H125" s="34"/>
      <c r="I125" s="34"/>
      <c r="J125" s="34"/>
      <c r="K125" s="36"/>
    </row>
    <row r="126" spans="1:11" s="67" customFormat="1" x14ac:dyDescent="0.25">
      <c r="A126" s="142"/>
      <c r="B126" s="34"/>
      <c r="C126" s="34"/>
      <c r="D126" s="34"/>
      <c r="E126" s="34"/>
      <c r="F126" s="36"/>
      <c r="G126" s="34"/>
      <c r="H126" s="34"/>
      <c r="I126" s="34"/>
      <c r="J126" s="34"/>
      <c r="K126" s="36"/>
    </row>
    <row r="127" spans="1:11" s="67" customFormat="1" x14ac:dyDescent="0.25">
      <c r="A127" s="142"/>
      <c r="B127" s="34"/>
      <c r="C127" s="34"/>
      <c r="D127" s="34"/>
      <c r="E127" s="34"/>
      <c r="F127" s="36"/>
      <c r="G127" s="34"/>
      <c r="H127" s="34"/>
      <c r="I127" s="34"/>
      <c r="J127" s="34"/>
      <c r="K127" s="36"/>
    </row>
    <row r="128" spans="1:11" s="67" customFormat="1" x14ac:dyDescent="0.25">
      <c r="A128" s="142"/>
      <c r="B128" s="34"/>
      <c r="C128" s="34"/>
      <c r="D128" s="34"/>
      <c r="E128" s="34"/>
      <c r="F128" s="36"/>
      <c r="G128" s="34"/>
      <c r="H128" s="34"/>
      <c r="I128" s="34"/>
      <c r="J128" s="34"/>
      <c r="K128" s="36"/>
    </row>
    <row r="129" spans="1:11" s="67" customFormat="1" x14ac:dyDescent="0.25">
      <c r="A129" s="142"/>
      <c r="B129" s="34"/>
      <c r="C129" s="34"/>
      <c r="D129" s="34"/>
      <c r="E129" s="34"/>
      <c r="F129" s="36"/>
      <c r="G129" s="34"/>
      <c r="H129" s="34"/>
      <c r="I129" s="34"/>
      <c r="J129" s="34"/>
      <c r="K129" s="36"/>
    </row>
    <row r="130" spans="1:11" s="67" customFormat="1" x14ac:dyDescent="0.25">
      <c r="A130" s="142"/>
      <c r="B130" s="34"/>
      <c r="C130" s="34"/>
      <c r="D130" s="34"/>
      <c r="E130" s="34"/>
      <c r="F130" s="36"/>
      <c r="G130" s="34"/>
      <c r="H130" s="34"/>
      <c r="I130" s="34"/>
      <c r="J130" s="34"/>
      <c r="K130" s="36"/>
    </row>
    <row r="131" spans="1:11" s="67" customFormat="1" x14ac:dyDescent="0.25">
      <c r="A131" s="142"/>
      <c r="B131" s="34"/>
      <c r="C131" s="34"/>
      <c r="D131" s="34"/>
      <c r="E131" s="34"/>
      <c r="F131" s="36"/>
      <c r="G131" s="34"/>
      <c r="H131" s="34"/>
      <c r="I131" s="34"/>
      <c r="J131" s="34"/>
      <c r="K131" s="36"/>
    </row>
    <row r="132" spans="1:11" s="67" customFormat="1" x14ac:dyDescent="0.25">
      <c r="A132" s="142"/>
      <c r="B132" s="34"/>
      <c r="C132" s="34"/>
      <c r="D132" s="34"/>
      <c r="E132" s="34"/>
      <c r="F132" s="36"/>
      <c r="G132" s="34"/>
      <c r="H132" s="34"/>
      <c r="I132" s="34"/>
      <c r="J132" s="34"/>
      <c r="K132" s="36"/>
    </row>
    <row r="133" spans="1:11" s="67" customFormat="1" x14ac:dyDescent="0.25">
      <c r="A133" s="142"/>
      <c r="B133" s="34"/>
      <c r="C133" s="34"/>
      <c r="D133" s="34"/>
      <c r="E133" s="34"/>
      <c r="F133" s="36"/>
      <c r="G133" s="34"/>
      <c r="H133" s="34"/>
      <c r="I133" s="34"/>
      <c r="J133" s="34"/>
      <c r="K133" s="36"/>
    </row>
    <row r="134" spans="1:11" s="67" customFormat="1" x14ac:dyDescent="0.25">
      <c r="A134" s="142"/>
      <c r="B134" s="34"/>
      <c r="C134" s="34"/>
      <c r="D134" s="34"/>
      <c r="E134" s="34"/>
      <c r="F134" s="36"/>
      <c r="G134" s="34"/>
      <c r="H134" s="34"/>
      <c r="I134" s="34"/>
      <c r="J134" s="34"/>
      <c r="K134" s="36"/>
    </row>
    <row r="135" spans="1:11" s="67" customFormat="1" x14ac:dyDescent="0.25">
      <c r="A135" s="142"/>
      <c r="B135" s="34"/>
      <c r="C135" s="34"/>
      <c r="D135" s="34"/>
      <c r="E135" s="34"/>
      <c r="F135" s="36"/>
      <c r="G135" s="34"/>
      <c r="H135" s="34"/>
      <c r="I135" s="34"/>
      <c r="J135" s="34"/>
      <c r="K135" s="36"/>
    </row>
    <row r="136" spans="1:11" s="67" customFormat="1" x14ac:dyDescent="0.25">
      <c r="A136" s="142"/>
      <c r="B136" s="34"/>
      <c r="C136" s="34"/>
      <c r="D136" s="34"/>
      <c r="E136" s="34"/>
      <c r="F136" s="36"/>
      <c r="G136" s="34"/>
      <c r="H136" s="34"/>
      <c r="I136" s="34"/>
      <c r="J136" s="34"/>
      <c r="K136" s="36"/>
    </row>
    <row r="137" spans="1:11" s="67" customFormat="1" x14ac:dyDescent="0.25">
      <c r="A137" s="142"/>
      <c r="B137" s="34"/>
      <c r="C137" s="34"/>
      <c r="D137" s="34"/>
      <c r="E137" s="34"/>
      <c r="F137" s="36"/>
      <c r="G137" s="34"/>
      <c r="H137" s="34"/>
      <c r="I137" s="34"/>
      <c r="J137" s="34"/>
      <c r="K137" s="36"/>
    </row>
    <row r="138" spans="1:11" s="67" customFormat="1" x14ac:dyDescent="0.25">
      <c r="A138" s="142"/>
      <c r="B138" s="34"/>
      <c r="C138" s="34"/>
      <c r="D138" s="34"/>
      <c r="E138" s="34"/>
      <c r="F138" s="36"/>
      <c r="G138" s="34"/>
      <c r="H138" s="34"/>
      <c r="I138" s="34"/>
      <c r="J138" s="34"/>
      <c r="K138" s="36"/>
    </row>
    <row r="139" spans="1:11" s="67" customFormat="1" x14ac:dyDescent="0.25">
      <c r="A139" s="142"/>
      <c r="B139" s="34"/>
      <c r="C139" s="34"/>
      <c r="D139" s="34"/>
      <c r="E139" s="34"/>
      <c r="F139" s="36"/>
      <c r="G139" s="34"/>
      <c r="H139" s="34"/>
      <c r="I139" s="34"/>
      <c r="J139" s="34"/>
      <c r="K139" s="36"/>
    </row>
    <row r="140" spans="1:11" s="67" customFormat="1" x14ac:dyDescent="0.25">
      <c r="A140" s="142"/>
      <c r="B140" s="34"/>
      <c r="C140" s="34"/>
      <c r="D140" s="34"/>
      <c r="E140" s="34"/>
      <c r="F140" s="36"/>
      <c r="G140" s="34"/>
      <c r="H140" s="34"/>
      <c r="I140" s="34"/>
      <c r="J140" s="34"/>
      <c r="K140" s="36"/>
    </row>
    <row r="141" spans="1:11" s="67" customFormat="1" x14ac:dyDescent="0.25">
      <c r="A141" s="142"/>
      <c r="B141" s="34"/>
      <c r="C141" s="34"/>
      <c r="D141" s="34"/>
      <c r="E141" s="34"/>
      <c r="F141" s="36"/>
      <c r="G141" s="34"/>
      <c r="H141" s="34"/>
      <c r="I141" s="34"/>
      <c r="J141" s="34"/>
      <c r="K141" s="36"/>
    </row>
    <row r="142" spans="1:11" s="67" customFormat="1" x14ac:dyDescent="0.25">
      <c r="A142" s="142"/>
      <c r="B142" s="34"/>
      <c r="C142" s="34"/>
      <c r="D142" s="34"/>
      <c r="E142" s="34"/>
      <c r="F142" s="36"/>
      <c r="G142" s="34"/>
      <c r="H142" s="34"/>
      <c r="I142" s="34"/>
      <c r="J142" s="34"/>
      <c r="K142" s="36"/>
    </row>
    <row r="143" spans="1:11" s="67" customFormat="1" x14ac:dyDescent="0.25">
      <c r="A143" s="142"/>
      <c r="B143" s="34"/>
      <c r="C143" s="34"/>
      <c r="D143" s="34"/>
      <c r="E143" s="34"/>
      <c r="F143" s="36"/>
      <c r="G143" s="34"/>
      <c r="H143" s="34"/>
      <c r="I143" s="34"/>
      <c r="J143" s="34"/>
      <c r="K143" s="36"/>
    </row>
    <row r="144" spans="1:11" s="67" customFormat="1" x14ac:dyDescent="0.25">
      <c r="A144" s="142"/>
      <c r="B144" s="34"/>
      <c r="C144" s="34"/>
      <c r="D144" s="34"/>
      <c r="E144" s="34"/>
      <c r="F144" s="36"/>
      <c r="G144" s="34"/>
      <c r="H144" s="34"/>
      <c r="I144" s="34"/>
      <c r="J144" s="34"/>
      <c r="K144" s="36"/>
    </row>
    <row r="145" spans="1:11" s="67" customFormat="1" x14ac:dyDescent="0.25">
      <c r="A145" s="142"/>
      <c r="B145" s="34"/>
      <c r="C145" s="34"/>
      <c r="D145" s="34"/>
      <c r="E145" s="34"/>
      <c r="F145" s="36"/>
      <c r="G145" s="34"/>
      <c r="H145" s="34"/>
      <c r="I145" s="34"/>
      <c r="J145" s="34"/>
      <c r="K145" s="36"/>
    </row>
    <row r="146" spans="1:11" s="67" customFormat="1" x14ac:dyDescent="0.25">
      <c r="A146" s="142"/>
      <c r="B146" s="34"/>
      <c r="C146" s="34"/>
      <c r="D146" s="34"/>
      <c r="E146" s="34"/>
      <c r="F146" s="36"/>
      <c r="G146" s="34"/>
      <c r="H146" s="34"/>
      <c r="I146" s="34"/>
      <c r="J146" s="34"/>
      <c r="K146" s="36"/>
    </row>
    <row r="147" spans="1:11" s="67" customFormat="1" x14ac:dyDescent="0.25">
      <c r="A147" s="142"/>
      <c r="B147" s="34"/>
      <c r="C147" s="34"/>
      <c r="D147" s="34"/>
      <c r="E147" s="34"/>
      <c r="F147" s="36"/>
      <c r="G147" s="34"/>
      <c r="H147" s="34"/>
      <c r="I147" s="34"/>
      <c r="J147" s="34"/>
      <c r="K147" s="36"/>
    </row>
    <row r="148" spans="1:11" s="67" customFormat="1" x14ac:dyDescent="0.25">
      <c r="A148" s="142"/>
      <c r="B148" s="34"/>
      <c r="C148" s="34"/>
      <c r="D148" s="34"/>
      <c r="E148" s="34"/>
      <c r="F148" s="36"/>
      <c r="G148" s="34"/>
      <c r="H148" s="34"/>
      <c r="I148" s="34"/>
      <c r="J148" s="34"/>
      <c r="K148" s="36"/>
    </row>
    <row r="149" spans="1:11" s="67" customFormat="1" x14ac:dyDescent="0.25">
      <c r="A149" s="142"/>
      <c r="B149" s="34"/>
      <c r="C149" s="34"/>
      <c r="D149" s="34"/>
      <c r="E149" s="34"/>
      <c r="F149" s="36"/>
      <c r="G149" s="34"/>
      <c r="H149" s="34"/>
      <c r="I149" s="34"/>
      <c r="J149" s="34"/>
      <c r="K149" s="36"/>
    </row>
    <row r="150" spans="1:11" s="67" customFormat="1" x14ac:dyDescent="0.25">
      <c r="A150" s="142"/>
      <c r="B150" s="34"/>
      <c r="C150" s="34"/>
      <c r="D150" s="34"/>
      <c r="E150" s="34"/>
      <c r="F150" s="36"/>
      <c r="G150" s="34"/>
      <c r="H150" s="34"/>
      <c r="I150" s="34"/>
      <c r="J150" s="34"/>
      <c r="K150" s="36"/>
    </row>
    <row r="151" spans="1:11" s="67" customFormat="1" x14ac:dyDescent="0.25">
      <c r="A151" s="142"/>
      <c r="B151" s="34"/>
      <c r="C151" s="34"/>
      <c r="D151" s="34"/>
      <c r="E151" s="34"/>
      <c r="F151" s="36"/>
      <c r="G151" s="34"/>
      <c r="H151" s="34"/>
      <c r="I151" s="34"/>
      <c r="J151" s="34"/>
      <c r="K151" s="36"/>
    </row>
    <row r="152" spans="1:11" s="67" customFormat="1" x14ac:dyDescent="0.25">
      <c r="A152" s="142"/>
      <c r="B152" s="34"/>
      <c r="C152" s="34"/>
      <c r="D152" s="34"/>
      <c r="E152" s="34"/>
      <c r="F152" s="36"/>
      <c r="G152" s="34"/>
      <c r="H152" s="34"/>
      <c r="I152" s="34"/>
      <c r="J152" s="34"/>
      <c r="K152" s="36"/>
    </row>
    <row r="153" spans="1:11" s="67" customFormat="1" x14ac:dyDescent="0.25">
      <c r="A153" s="142"/>
      <c r="B153" s="34"/>
      <c r="C153" s="34"/>
      <c r="D153" s="34"/>
      <c r="E153" s="34"/>
      <c r="F153" s="36"/>
      <c r="G153" s="34"/>
      <c r="H153" s="34"/>
      <c r="I153" s="34"/>
      <c r="J153" s="34"/>
      <c r="K153" s="36"/>
    </row>
    <row r="154" spans="1:11" s="67" customFormat="1" x14ac:dyDescent="0.25">
      <c r="A154" s="142"/>
      <c r="B154" s="34"/>
      <c r="C154" s="34"/>
      <c r="D154" s="34"/>
      <c r="E154" s="34"/>
      <c r="F154" s="36"/>
      <c r="G154" s="34"/>
      <c r="H154" s="34"/>
      <c r="I154" s="34"/>
      <c r="J154" s="34"/>
      <c r="K154" s="36"/>
    </row>
    <row r="155" spans="1:11" s="67" customFormat="1" x14ac:dyDescent="0.25">
      <c r="A155" s="142"/>
      <c r="B155" s="34"/>
      <c r="C155" s="34"/>
      <c r="D155" s="34"/>
      <c r="E155" s="34"/>
      <c r="F155" s="36"/>
      <c r="G155" s="34"/>
      <c r="H155" s="34"/>
      <c r="I155" s="34"/>
      <c r="J155" s="34"/>
      <c r="K155" s="36"/>
    </row>
    <row r="156" spans="1:11" s="67" customFormat="1" x14ac:dyDescent="0.25">
      <c r="A156" s="142"/>
      <c r="B156" s="34"/>
      <c r="C156" s="34"/>
      <c r="D156" s="34"/>
      <c r="E156" s="34"/>
      <c r="F156" s="36"/>
      <c r="G156" s="34"/>
      <c r="H156" s="34"/>
      <c r="I156" s="34"/>
      <c r="J156" s="34"/>
      <c r="K156" s="36"/>
    </row>
    <row r="157" spans="1:11" s="67" customFormat="1" x14ac:dyDescent="0.25">
      <c r="A157" s="142"/>
      <c r="B157" s="34"/>
      <c r="C157" s="34"/>
      <c r="D157" s="34"/>
      <c r="E157" s="34"/>
      <c r="F157" s="36"/>
      <c r="G157" s="34"/>
      <c r="H157" s="34"/>
      <c r="I157" s="34"/>
      <c r="J157" s="34"/>
      <c r="K157" s="36"/>
    </row>
    <row r="158" spans="1:11" s="67" customFormat="1" x14ac:dyDescent="0.25">
      <c r="A158" s="142"/>
      <c r="B158" s="34"/>
      <c r="C158" s="34"/>
      <c r="D158" s="34"/>
      <c r="E158" s="34"/>
      <c r="F158" s="36"/>
      <c r="G158" s="34"/>
      <c r="H158" s="34"/>
      <c r="I158" s="34"/>
      <c r="J158" s="34"/>
      <c r="K158" s="36"/>
    </row>
    <row r="159" spans="1:11" s="67" customFormat="1" x14ac:dyDescent="0.25">
      <c r="A159" s="142"/>
      <c r="B159" s="34"/>
      <c r="C159" s="34"/>
      <c r="D159" s="34"/>
      <c r="E159" s="34"/>
      <c r="F159" s="36"/>
      <c r="G159" s="34"/>
      <c r="H159" s="34"/>
      <c r="I159" s="34"/>
      <c r="J159" s="34"/>
      <c r="K159" s="36"/>
    </row>
    <row r="160" spans="1:11" s="67" customFormat="1" x14ac:dyDescent="0.25">
      <c r="A160" s="142"/>
      <c r="B160" s="34"/>
      <c r="C160" s="34"/>
      <c r="D160" s="34"/>
      <c r="E160" s="34"/>
      <c r="F160" s="36"/>
      <c r="G160" s="34"/>
      <c r="H160" s="34"/>
      <c r="I160" s="34"/>
      <c r="J160" s="34"/>
      <c r="K160" s="36"/>
    </row>
    <row r="161" spans="1:11" s="67" customFormat="1" x14ac:dyDescent="0.25">
      <c r="A161" s="142"/>
      <c r="B161" s="34"/>
      <c r="C161" s="34"/>
      <c r="D161" s="34"/>
      <c r="E161" s="34"/>
      <c r="F161" s="36"/>
      <c r="G161" s="34"/>
      <c r="H161" s="34"/>
      <c r="I161" s="34"/>
      <c r="J161" s="34"/>
      <c r="K161" s="36"/>
    </row>
    <row r="162" spans="1:11" s="67" customFormat="1" x14ac:dyDescent="0.25">
      <c r="A162" s="142"/>
      <c r="B162" s="34"/>
      <c r="C162" s="34"/>
      <c r="D162" s="34"/>
      <c r="E162" s="34"/>
      <c r="F162" s="36"/>
      <c r="G162" s="34"/>
      <c r="H162" s="34"/>
      <c r="I162" s="34"/>
      <c r="J162" s="34"/>
      <c r="K162" s="36"/>
    </row>
    <row r="163" spans="1:11" s="67" customFormat="1" x14ac:dyDescent="0.25">
      <c r="A163" s="142"/>
      <c r="B163" s="34"/>
      <c r="C163" s="34"/>
      <c r="D163" s="34"/>
      <c r="E163" s="34"/>
      <c r="F163" s="36"/>
      <c r="G163" s="34"/>
      <c r="H163" s="34"/>
      <c r="I163" s="34"/>
      <c r="J163" s="34"/>
      <c r="K163" s="36"/>
    </row>
    <row r="164" spans="1:11" s="67" customFormat="1" x14ac:dyDescent="0.25">
      <c r="A164" s="142"/>
      <c r="B164" s="34"/>
      <c r="C164" s="34"/>
      <c r="D164" s="34"/>
      <c r="E164" s="34"/>
      <c r="F164" s="36"/>
      <c r="G164" s="34"/>
      <c r="H164" s="34"/>
      <c r="I164" s="34"/>
      <c r="J164" s="34"/>
      <c r="K164" s="36"/>
    </row>
    <row r="165" spans="1:11" s="67" customFormat="1" x14ac:dyDescent="0.25">
      <c r="A165" s="142"/>
      <c r="B165" s="34"/>
      <c r="C165" s="34"/>
      <c r="D165" s="34"/>
      <c r="E165" s="34"/>
      <c r="F165" s="36"/>
      <c r="G165" s="34"/>
      <c r="H165" s="34"/>
      <c r="I165" s="34"/>
      <c r="J165" s="34"/>
      <c r="K165" s="36"/>
    </row>
    <row r="166" spans="1:11" s="67" customFormat="1" x14ac:dyDescent="0.25">
      <c r="A166" s="142"/>
      <c r="B166" s="34"/>
      <c r="C166" s="34"/>
      <c r="D166" s="34"/>
      <c r="E166" s="34"/>
      <c r="F166" s="36"/>
      <c r="G166" s="34"/>
      <c r="H166" s="34"/>
      <c r="I166" s="34"/>
      <c r="J166" s="34"/>
      <c r="K166" s="36"/>
    </row>
    <row r="167" spans="1:11" s="67" customFormat="1" x14ac:dyDescent="0.25">
      <c r="A167" s="142"/>
      <c r="B167" s="34"/>
      <c r="C167" s="34"/>
      <c r="D167" s="34"/>
      <c r="E167" s="34"/>
      <c r="F167" s="36"/>
      <c r="G167" s="34"/>
      <c r="H167" s="34"/>
      <c r="I167" s="34"/>
      <c r="J167" s="34"/>
      <c r="K167" s="36"/>
    </row>
    <row r="168" spans="1:11" s="67" customFormat="1" x14ac:dyDescent="0.25">
      <c r="A168" s="142"/>
      <c r="B168" s="34"/>
      <c r="C168" s="34"/>
      <c r="D168" s="34"/>
      <c r="E168" s="34"/>
      <c r="F168" s="36"/>
      <c r="G168" s="34"/>
      <c r="H168" s="34"/>
      <c r="I168" s="34"/>
      <c r="J168" s="34"/>
      <c r="K168" s="36"/>
    </row>
    <row r="169" spans="1:11" s="67" customFormat="1" x14ac:dyDescent="0.25">
      <c r="A169" s="142"/>
      <c r="B169" s="34"/>
      <c r="C169" s="34"/>
      <c r="D169" s="34"/>
      <c r="E169" s="34"/>
      <c r="F169" s="36"/>
      <c r="G169" s="34"/>
      <c r="H169" s="34"/>
      <c r="I169" s="34"/>
      <c r="J169" s="34"/>
      <c r="K169" s="36"/>
    </row>
    <row r="170" spans="1:11" s="67" customFormat="1" x14ac:dyDescent="0.25">
      <c r="A170" s="142"/>
      <c r="B170" s="34"/>
      <c r="C170" s="34"/>
      <c r="D170" s="34"/>
      <c r="E170" s="34"/>
      <c r="F170" s="36"/>
      <c r="G170" s="34"/>
      <c r="H170" s="34"/>
      <c r="I170" s="34"/>
      <c r="J170" s="34"/>
      <c r="K170" s="36"/>
    </row>
    <row r="171" spans="1:11" s="67" customFormat="1" x14ac:dyDescent="0.25">
      <c r="A171" s="142"/>
      <c r="B171" s="34"/>
      <c r="C171" s="34"/>
      <c r="D171" s="34"/>
      <c r="E171" s="34"/>
      <c r="F171" s="36"/>
      <c r="G171" s="34"/>
      <c r="H171" s="34"/>
      <c r="I171" s="34"/>
      <c r="J171" s="34"/>
      <c r="K171" s="36"/>
    </row>
    <row r="172" spans="1:11" s="67" customFormat="1" x14ac:dyDescent="0.25">
      <c r="A172" s="142"/>
      <c r="B172" s="34"/>
      <c r="C172" s="34"/>
      <c r="D172" s="34"/>
      <c r="E172" s="34"/>
      <c r="F172" s="36"/>
      <c r="G172" s="34"/>
      <c r="H172" s="34"/>
      <c r="I172" s="34"/>
      <c r="J172" s="34"/>
      <c r="K172" s="36"/>
    </row>
    <row r="173" spans="1:11" s="67" customFormat="1" x14ac:dyDescent="0.25">
      <c r="A173" s="142"/>
      <c r="B173" s="34"/>
      <c r="C173" s="34"/>
      <c r="D173" s="34"/>
      <c r="E173" s="34"/>
      <c r="F173" s="36"/>
      <c r="G173" s="34"/>
      <c r="H173" s="34"/>
      <c r="I173" s="34"/>
      <c r="J173" s="34"/>
      <c r="K173" s="36"/>
    </row>
    <row r="174" spans="1:11" s="67" customFormat="1" x14ac:dyDescent="0.25">
      <c r="A174" s="142"/>
      <c r="B174" s="34"/>
      <c r="C174" s="34"/>
      <c r="D174" s="34"/>
      <c r="E174" s="34"/>
      <c r="F174" s="36"/>
      <c r="G174" s="34"/>
      <c r="H174" s="34"/>
      <c r="I174" s="34"/>
      <c r="J174" s="34"/>
      <c r="K174" s="36"/>
    </row>
    <row r="175" spans="1:11" s="67" customFormat="1" x14ac:dyDescent="0.25">
      <c r="A175" s="142"/>
      <c r="B175" s="34"/>
      <c r="C175" s="34"/>
      <c r="D175" s="34"/>
      <c r="E175" s="34"/>
      <c r="F175" s="36"/>
      <c r="G175" s="34"/>
      <c r="H175" s="34"/>
      <c r="I175" s="34"/>
      <c r="J175" s="34"/>
      <c r="K175" s="36"/>
    </row>
    <row r="176" spans="1:11" s="67" customFormat="1" x14ac:dyDescent="0.25">
      <c r="A176" s="142"/>
      <c r="B176" s="34"/>
      <c r="C176" s="34"/>
      <c r="D176" s="34"/>
      <c r="E176" s="34"/>
      <c r="F176" s="36"/>
      <c r="G176" s="34"/>
      <c r="H176" s="34"/>
      <c r="I176" s="34"/>
      <c r="J176" s="34"/>
      <c r="K176" s="36"/>
    </row>
    <row r="177" spans="1:11" s="67" customFormat="1" x14ac:dyDescent="0.25">
      <c r="A177" s="142"/>
      <c r="B177" s="34"/>
      <c r="C177" s="34"/>
      <c r="D177" s="34"/>
      <c r="E177" s="34"/>
      <c r="F177" s="36"/>
      <c r="G177" s="34"/>
      <c r="H177" s="34"/>
      <c r="I177" s="34"/>
      <c r="J177" s="34"/>
      <c r="K177" s="36"/>
    </row>
    <row r="178" spans="1:11" s="67" customFormat="1" x14ac:dyDescent="0.25">
      <c r="A178" s="142"/>
      <c r="B178" s="34"/>
      <c r="C178" s="34"/>
      <c r="D178" s="34"/>
      <c r="E178" s="34"/>
      <c r="F178" s="36"/>
      <c r="G178" s="34"/>
      <c r="H178" s="34"/>
      <c r="I178" s="34"/>
      <c r="J178" s="34"/>
      <c r="K178" s="36"/>
    </row>
    <row r="179" spans="1:11" s="67" customFormat="1" x14ac:dyDescent="0.25">
      <c r="A179" s="142"/>
      <c r="B179" s="34"/>
      <c r="C179" s="34"/>
      <c r="D179" s="34"/>
      <c r="E179" s="34"/>
      <c r="F179" s="36"/>
      <c r="G179" s="34"/>
      <c r="H179" s="34"/>
      <c r="I179" s="34"/>
      <c r="J179" s="34"/>
      <c r="K179" s="36"/>
    </row>
  </sheetData>
  <conditionalFormatting sqref="B28:E28 I24 H25 H28:I28 H41:I41 B24:E24 B41:E41">
    <cfRule type="cellIs" dxfId="2" priority="15" stopIfTrue="1" operator="between">
      <formula>-5</formula>
      <formula>5</formula>
    </cfRule>
  </conditionalFormatting>
  <conditionalFormatting sqref="J24 J28 J41">
    <cfRule type="cellIs" dxfId="1" priority="2" stopIfTrue="1" operator="between">
      <formula>-5</formula>
      <formula>5</formula>
    </cfRule>
  </conditionalFormatting>
  <conditionalFormatting sqref="G25 G28 G41">
    <cfRule type="cellIs" dxfId="0" priority="1" stopIfTrue="1" operator="between">
      <formula>-5</formula>
      <formula>5</formula>
    </cfRule>
  </conditionalFormatting>
  <hyperlinks>
    <hyperlink ref="A1" location="Index!A1" display="Back to index"/>
  </hyperlinks>
  <pageMargins left="0.7" right="0.7" top="0.75" bottom="0.75" header="0.3" footer="0.3"/>
  <pageSetup paperSize="9" scale="53" orientation="landscape" r:id="rId1"/>
  <rowBreaks count="1" manualBreakCount="1">
    <brk id="27" max="10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32"/>
  <sheetViews>
    <sheetView view="pageBreakPreview" zoomScale="85" zoomScaleNormal="100" zoomScaleSheetLayoutView="85" workbookViewId="0">
      <pane xSplit="1" ySplit="1" topLeftCell="B95" activePane="bottomRight" state="frozenSplit"/>
      <selection activeCell="A50" sqref="A50"/>
      <selection pane="topRight" activeCell="A50" sqref="A50"/>
      <selection pane="bottomLeft" activeCell="A50" sqref="A50"/>
      <selection pane="bottomRight"/>
    </sheetView>
  </sheetViews>
  <sheetFormatPr defaultRowHeight="15" x14ac:dyDescent="0.25"/>
  <cols>
    <col min="1" max="1" width="42.42578125" style="197" bestFit="1" customWidth="1"/>
    <col min="2" max="5" width="8.85546875" style="86" bestFit="1" customWidth="1"/>
    <col min="6" max="6" width="8.28515625" style="87" bestFit="1" customWidth="1"/>
    <col min="7" max="10" width="9.28515625" style="86" bestFit="1" customWidth="1"/>
    <col min="11" max="11" width="8.28515625" style="87" bestFit="1" customWidth="1"/>
    <col min="12" max="16384" width="9.140625" style="50"/>
  </cols>
  <sheetData>
    <row r="1" spans="1:14" ht="15.75" x14ac:dyDescent="0.25">
      <c r="A1" s="207" t="s">
        <v>118</v>
      </c>
      <c r="B1" s="188" t="s">
        <v>89</v>
      </c>
      <c r="C1" s="188" t="s">
        <v>90</v>
      </c>
      <c r="D1" s="188" t="s">
        <v>91</v>
      </c>
      <c r="E1" s="188" t="s">
        <v>92</v>
      </c>
      <c r="F1" s="212" t="s">
        <v>93</v>
      </c>
      <c r="G1" s="188" t="s">
        <v>174</v>
      </c>
      <c r="H1" s="188" t="s">
        <v>175</v>
      </c>
      <c r="I1" s="188" t="s">
        <v>176</v>
      </c>
      <c r="J1" s="188" t="s">
        <v>177</v>
      </c>
      <c r="K1" s="212" t="s">
        <v>178</v>
      </c>
    </row>
    <row r="2" spans="1:14" ht="15.75" x14ac:dyDescent="0.25">
      <c r="A2" s="224" t="s">
        <v>172</v>
      </c>
      <c r="B2" s="188"/>
      <c r="C2" s="188"/>
      <c r="D2" s="188"/>
      <c r="E2" s="188"/>
      <c r="F2" s="212"/>
      <c r="G2" s="188"/>
      <c r="H2" s="188"/>
      <c r="I2" s="188"/>
      <c r="J2" s="188"/>
      <c r="K2" s="212"/>
    </row>
    <row r="3" spans="1:14" ht="15.75" x14ac:dyDescent="0.25">
      <c r="A3" s="213" t="s">
        <v>171</v>
      </c>
      <c r="B3" s="70"/>
      <c r="C3" s="70"/>
      <c r="D3" s="70"/>
      <c r="E3" s="70"/>
      <c r="F3" s="71"/>
      <c r="G3" s="70"/>
      <c r="H3" s="70"/>
      <c r="I3" s="70"/>
      <c r="J3" s="70"/>
      <c r="K3" s="71"/>
    </row>
    <row r="4" spans="1:14" ht="15.75" x14ac:dyDescent="0.25">
      <c r="A4" s="205" t="s">
        <v>146</v>
      </c>
    </row>
    <row r="6" spans="1:14" x14ac:dyDescent="0.25">
      <c r="A6" s="202" t="s">
        <v>147</v>
      </c>
      <c r="B6" s="104">
        <v>43295.165499999996</v>
      </c>
      <c r="C6" s="104">
        <v>44042.5795</v>
      </c>
      <c r="D6" s="104">
        <v>45514.063500000004</v>
      </c>
      <c r="E6" s="104">
        <v>46699.429499999998</v>
      </c>
      <c r="F6" s="105">
        <v>46699.429499999998</v>
      </c>
      <c r="G6" s="104">
        <v>46872.047500000001</v>
      </c>
      <c r="H6" s="104">
        <v>46922.703500000003</v>
      </c>
      <c r="I6" s="104">
        <v>48391.788</v>
      </c>
      <c r="J6" s="104">
        <v>50078.58</v>
      </c>
      <c r="K6" s="95">
        <v>50078.58</v>
      </c>
      <c r="L6" s="111"/>
      <c r="N6" s="59"/>
    </row>
    <row r="7" spans="1:14" x14ac:dyDescent="0.25">
      <c r="A7" s="197" t="s">
        <v>148</v>
      </c>
      <c r="B7" s="104">
        <v>41981.354999999996</v>
      </c>
      <c r="C7" s="104">
        <v>42731.180999999997</v>
      </c>
      <c r="D7" s="104">
        <v>44226.035000000003</v>
      </c>
      <c r="E7" s="104">
        <v>45509.222000000002</v>
      </c>
      <c r="F7" s="105">
        <v>45509.222000000002</v>
      </c>
      <c r="G7" s="104">
        <v>45680.28</v>
      </c>
      <c r="H7" s="104">
        <v>45757.123000000007</v>
      </c>
      <c r="I7" s="104">
        <v>47120.911</v>
      </c>
      <c r="J7" s="104">
        <v>48852.488000000005</v>
      </c>
      <c r="K7" s="95">
        <v>48852.488000000005</v>
      </c>
    </row>
    <row r="8" spans="1:14" x14ac:dyDescent="0.25">
      <c r="A8" s="197" t="s">
        <v>149</v>
      </c>
      <c r="B8" s="104">
        <v>4567.0068499999998</v>
      </c>
      <c r="C8" s="104">
        <v>5103.6010000000006</v>
      </c>
      <c r="D8" s="104">
        <v>5632.0550000000003</v>
      </c>
      <c r="E8" s="104">
        <v>6292.61</v>
      </c>
      <c r="F8" s="105">
        <v>6292.61</v>
      </c>
      <c r="G8" s="104">
        <v>7078.51</v>
      </c>
      <c r="H8" s="104">
        <v>7868.857</v>
      </c>
      <c r="I8" s="104">
        <v>8872.0329999999994</v>
      </c>
      <c r="J8" s="104">
        <v>10057.563722222223</v>
      </c>
      <c r="K8" s="95">
        <v>10057.563722222223</v>
      </c>
    </row>
    <row r="9" spans="1:14" x14ac:dyDescent="0.25">
      <c r="A9" s="197" t="s">
        <v>150</v>
      </c>
      <c r="B9" s="104">
        <v>27665.794000000002</v>
      </c>
      <c r="C9" s="104">
        <v>28509.182000000001</v>
      </c>
      <c r="D9" s="104">
        <v>27836.691479999998</v>
      </c>
      <c r="E9" s="104">
        <v>27942.916249999998</v>
      </c>
      <c r="F9" s="105">
        <v>27942.916249999998</v>
      </c>
      <c r="G9" s="104">
        <v>25009.536</v>
      </c>
      <c r="H9" s="104">
        <v>23742.152000000002</v>
      </c>
      <c r="I9" s="104">
        <v>23880.73</v>
      </c>
      <c r="J9" s="104">
        <v>22339.487000000001</v>
      </c>
      <c r="K9" s="95">
        <v>22339.487000000001</v>
      </c>
    </row>
    <row r="10" spans="1:14" x14ac:dyDescent="0.25">
      <c r="A10" s="214"/>
      <c r="B10" s="104"/>
      <c r="C10" s="104"/>
      <c r="D10" s="104"/>
      <c r="E10" s="104"/>
      <c r="F10" s="105"/>
      <c r="G10" s="104"/>
      <c r="H10" s="104"/>
      <c r="I10" s="104"/>
      <c r="J10" s="104"/>
      <c r="K10" s="95"/>
      <c r="L10" s="111"/>
    </row>
    <row r="11" spans="1:14" x14ac:dyDescent="0.25">
      <c r="B11" s="104"/>
      <c r="C11" s="104"/>
      <c r="D11" s="104"/>
      <c r="E11" s="104"/>
      <c r="F11" s="105"/>
      <c r="G11" s="104"/>
      <c r="H11" s="104"/>
      <c r="I11" s="104"/>
      <c r="J11" s="104"/>
      <c r="K11" s="95"/>
    </row>
    <row r="12" spans="1:14" x14ac:dyDescent="0.25">
      <c r="A12" s="202" t="s">
        <v>173</v>
      </c>
      <c r="B12" s="104"/>
      <c r="C12" s="104"/>
      <c r="D12" s="104"/>
      <c r="E12" s="104"/>
      <c r="F12" s="105"/>
      <c r="G12" s="104"/>
      <c r="H12" s="104"/>
      <c r="I12" s="104"/>
      <c r="J12" s="104"/>
      <c r="K12" s="95"/>
    </row>
    <row r="13" spans="1:14" x14ac:dyDescent="0.25">
      <c r="A13" s="225" t="s">
        <v>189</v>
      </c>
      <c r="B13" s="104">
        <v>1529.2073739999998</v>
      </c>
      <c r="C13" s="104">
        <v>1550.3373739999997</v>
      </c>
      <c r="D13" s="104">
        <v>1557.5113739999999</v>
      </c>
      <c r="E13" s="104">
        <v>2304.7158665209613</v>
      </c>
      <c r="F13" s="105">
        <v>2304.7158665209613</v>
      </c>
      <c r="G13" s="104">
        <v>2365.3061339999999</v>
      </c>
      <c r="H13" s="104">
        <v>2426.8771340000003</v>
      </c>
      <c r="I13" s="104">
        <v>2510.3435010877583</v>
      </c>
      <c r="J13" s="104">
        <v>2971.9224720877587</v>
      </c>
      <c r="K13" s="95">
        <v>2971.9224720877587</v>
      </c>
    </row>
    <row r="14" spans="1:14" x14ac:dyDescent="0.25">
      <c r="A14" s="225" t="s">
        <v>196</v>
      </c>
      <c r="B14" s="104">
        <v>1529.2073739999998</v>
      </c>
      <c r="C14" s="104">
        <v>1550.3373739999997</v>
      </c>
      <c r="D14" s="104">
        <v>1557.5113739999999</v>
      </c>
      <c r="E14" s="104">
        <v>1894.4118665209612</v>
      </c>
      <c r="F14" s="105">
        <v>1894.4118665209612</v>
      </c>
      <c r="G14" s="104">
        <v>1977.4021340000002</v>
      </c>
      <c r="H14" s="104">
        <v>2038.9731340000001</v>
      </c>
      <c r="I14" s="104">
        <v>2122.4395010877583</v>
      </c>
      <c r="J14" s="104">
        <v>2144.0184720877587</v>
      </c>
      <c r="K14" s="95">
        <v>2144.0184720877587</v>
      </c>
      <c r="N14" s="59"/>
    </row>
    <row r="15" spans="1:14" x14ac:dyDescent="0.25">
      <c r="A15" s="197" t="s">
        <v>190</v>
      </c>
      <c r="B15" s="104">
        <v>0</v>
      </c>
      <c r="C15" s="104">
        <v>0</v>
      </c>
      <c r="D15" s="104">
        <v>0</v>
      </c>
      <c r="E15" s="104">
        <v>410.30399999999997</v>
      </c>
      <c r="F15" s="105">
        <v>410.30399999999997</v>
      </c>
      <c r="G15" s="104">
        <v>387.904</v>
      </c>
      <c r="H15" s="104">
        <v>387.904</v>
      </c>
      <c r="I15" s="104">
        <v>387.904</v>
      </c>
      <c r="J15" s="104">
        <v>827.904</v>
      </c>
      <c r="K15" s="95">
        <v>827.904</v>
      </c>
    </row>
    <row r="16" spans="1:14" x14ac:dyDescent="0.25">
      <c r="B16" s="104"/>
      <c r="C16" s="104"/>
      <c r="D16" s="104"/>
      <c r="E16" s="104"/>
      <c r="F16" s="105"/>
      <c r="G16" s="104"/>
      <c r="H16" s="104"/>
      <c r="I16" s="104"/>
      <c r="J16" s="104"/>
      <c r="K16" s="95"/>
      <c r="L16" s="111"/>
    </row>
    <row r="17" spans="1:14" x14ac:dyDescent="0.25">
      <c r="A17" s="197" t="s">
        <v>191</v>
      </c>
      <c r="B17" s="104">
        <v>845.16899999999998</v>
      </c>
      <c r="C17" s="104">
        <v>849.73400000000004</v>
      </c>
      <c r="D17" s="104">
        <v>849.81899999999996</v>
      </c>
      <c r="E17" s="104">
        <v>1084.087</v>
      </c>
      <c r="F17" s="105">
        <v>1084.087</v>
      </c>
      <c r="G17" s="104">
        <v>1096.3589999999999</v>
      </c>
      <c r="H17" s="104">
        <v>1138.6510000000001</v>
      </c>
      <c r="I17" s="104">
        <v>1190.8219999999999</v>
      </c>
      <c r="J17" s="104">
        <v>1269.318</v>
      </c>
      <c r="K17" s="95">
        <v>1269.318</v>
      </c>
    </row>
    <row r="18" spans="1:14" x14ac:dyDescent="0.25">
      <c r="A18" s="197" t="s">
        <v>197</v>
      </c>
      <c r="B18" s="104">
        <v>799.23199999999997</v>
      </c>
      <c r="C18" s="104">
        <v>805.84900000000005</v>
      </c>
      <c r="D18" s="104">
        <v>808.67300000000012</v>
      </c>
      <c r="E18" s="104">
        <v>924.64969999999994</v>
      </c>
      <c r="F18" s="105">
        <v>924.64969999999994</v>
      </c>
      <c r="G18" s="104">
        <v>948.25599999999997</v>
      </c>
      <c r="H18" s="104">
        <v>990.28800000000001</v>
      </c>
      <c r="I18" s="104">
        <v>1032.3770000000002</v>
      </c>
      <c r="J18" s="104">
        <v>1057.241</v>
      </c>
      <c r="K18" s="95">
        <v>1057.241</v>
      </c>
    </row>
    <row r="19" spans="1:14" x14ac:dyDescent="0.25">
      <c r="A19" s="197" t="s">
        <v>198</v>
      </c>
      <c r="B19" s="104">
        <v>587.06899999999996</v>
      </c>
      <c r="C19" s="104">
        <v>587.95000000000005</v>
      </c>
      <c r="D19" s="104">
        <v>590.947</v>
      </c>
      <c r="E19" s="104">
        <v>694.91399999999999</v>
      </c>
      <c r="F19" s="105">
        <v>694.91399999999999</v>
      </c>
      <c r="G19" s="104">
        <v>702.53399999999999</v>
      </c>
      <c r="H19" s="104">
        <v>721.84199999999998</v>
      </c>
      <c r="I19" s="104">
        <v>751.18899999999996</v>
      </c>
      <c r="J19" s="104">
        <v>764.53800000000001</v>
      </c>
      <c r="K19" s="95">
        <v>764.53800000000001</v>
      </c>
    </row>
    <row r="20" spans="1:14" x14ac:dyDescent="0.25">
      <c r="A20" s="197" t="s">
        <v>199</v>
      </c>
      <c r="B20" s="182">
        <v>1.3613936351604325</v>
      </c>
      <c r="C20" s="182">
        <v>1.3706080449017775</v>
      </c>
      <c r="D20" s="182">
        <v>1.3684357480450871</v>
      </c>
      <c r="E20" s="182">
        <v>1.3305958722949889</v>
      </c>
      <c r="F20" s="184">
        <v>1.3305958722949889</v>
      </c>
      <c r="G20" s="182">
        <v>1.3497652782641125</v>
      </c>
      <c r="H20" s="182">
        <v>1.371890247450273</v>
      </c>
      <c r="I20" s="182">
        <v>1.3743239051690055</v>
      </c>
      <c r="J20" s="182">
        <v>1.3828495117312678</v>
      </c>
      <c r="K20" s="183">
        <v>1.3828495117312678</v>
      </c>
    </row>
    <row r="21" spans="1:14" x14ac:dyDescent="0.25">
      <c r="B21" s="182"/>
      <c r="C21" s="182"/>
      <c r="D21" s="182"/>
      <c r="E21" s="182"/>
      <c r="F21" s="184"/>
      <c r="G21" s="182"/>
      <c r="H21" s="182"/>
      <c r="I21" s="182"/>
      <c r="J21" s="182"/>
      <c r="K21" s="183"/>
    </row>
    <row r="22" spans="1:14" x14ac:dyDescent="0.25">
      <c r="A22" s="197" t="s">
        <v>192</v>
      </c>
      <c r="B22" s="185">
        <v>0.1079411445056066</v>
      </c>
      <c r="C22" s="185">
        <v>0.12222685801703559</v>
      </c>
      <c r="D22" s="185">
        <v>0.13724295477379256</v>
      </c>
      <c r="E22" s="185">
        <v>0.26924076393694396</v>
      </c>
      <c r="F22" s="186">
        <v>0.26924076393694396</v>
      </c>
      <c r="G22" s="185">
        <v>0.28688224874292323</v>
      </c>
      <c r="H22" s="185">
        <v>0.30831252608175608</v>
      </c>
      <c r="I22" s="185">
        <v>0.32748586156483495</v>
      </c>
      <c r="J22" s="185">
        <v>0.34414927216815228</v>
      </c>
      <c r="K22" s="186">
        <v>0.34414927216815228</v>
      </c>
    </row>
    <row r="23" spans="1:14" x14ac:dyDescent="0.25">
      <c r="A23" s="197" t="s">
        <v>193</v>
      </c>
      <c r="B23" s="185">
        <v>0.2159088125945991</v>
      </c>
      <c r="C23" s="185">
        <v>0.32002786890004936</v>
      </c>
      <c r="D23" s="185">
        <v>0.29961925170523579</v>
      </c>
      <c r="E23" s="185">
        <v>0.22862768146396989</v>
      </c>
      <c r="F23" s="186">
        <v>0.22862768146396989</v>
      </c>
      <c r="G23" s="185">
        <v>0.23847928508228633</v>
      </c>
      <c r="H23" s="185">
        <v>0.22796969085343285</v>
      </c>
      <c r="I23" s="185">
        <v>0.22169296616432635</v>
      </c>
      <c r="J23" s="185">
        <v>0.2299747072368826</v>
      </c>
      <c r="K23" s="186">
        <v>0.2299747072368826</v>
      </c>
    </row>
    <row r="24" spans="1:14" x14ac:dyDescent="0.25">
      <c r="B24" s="185"/>
      <c r="C24" s="185"/>
      <c r="D24" s="185"/>
      <c r="E24" s="185"/>
      <c r="F24" s="186"/>
      <c r="G24" s="185"/>
      <c r="H24" s="185"/>
      <c r="I24" s="185"/>
      <c r="J24" s="185"/>
      <c r="K24" s="186"/>
    </row>
    <row r="25" spans="1:14" x14ac:dyDescent="0.25">
      <c r="A25" s="197" t="s">
        <v>194</v>
      </c>
      <c r="B25" s="185">
        <v>0.26176991120294207</v>
      </c>
      <c r="C25" s="185">
        <v>0.26319074751254357</v>
      </c>
      <c r="D25" s="185">
        <v>0.26254469520955348</v>
      </c>
      <c r="E25" s="185">
        <v>0.22237874432697366</v>
      </c>
      <c r="F25" s="186">
        <v>0.22237874432697366</v>
      </c>
      <c r="G25" s="185">
        <v>0.2310778504277759</v>
      </c>
      <c r="H25" s="185">
        <v>0.23155518936529906</v>
      </c>
      <c r="I25" s="185">
        <v>0.23431759276440625</v>
      </c>
      <c r="J25" s="185">
        <v>0.24087164191678842</v>
      </c>
      <c r="K25" s="186">
        <v>0.24087164191678842</v>
      </c>
    </row>
    <row r="26" spans="1:14" x14ac:dyDescent="0.25">
      <c r="A26" s="197" t="s">
        <v>195</v>
      </c>
      <c r="B26" s="185">
        <v>4.4107251447444852E-2</v>
      </c>
      <c r="C26" s="185">
        <v>4.8174164469767834E-2</v>
      </c>
      <c r="D26" s="185">
        <v>5.0415688716585416E-2</v>
      </c>
      <c r="E26" s="185">
        <v>4.2664009102761156E-2</v>
      </c>
      <c r="F26" s="186">
        <v>4.2664009102761156E-2</v>
      </c>
      <c r="G26" s="185">
        <v>4.9404009986824739E-2</v>
      </c>
      <c r="H26" s="185">
        <v>5.1717814681494022E-2</v>
      </c>
      <c r="I26" s="185">
        <v>5.2351508113705605E-2</v>
      </c>
      <c r="J26" s="185">
        <v>5.3391168207512836E-2</v>
      </c>
      <c r="K26" s="186">
        <v>5.3391168207512836E-2</v>
      </c>
    </row>
    <row r="27" spans="1:14" x14ac:dyDescent="0.25">
      <c r="B27" s="104"/>
      <c r="C27" s="104"/>
      <c r="D27" s="104"/>
      <c r="E27" s="104"/>
      <c r="F27" s="105"/>
      <c r="G27" s="104"/>
      <c r="H27" s="104"/>
      <c r="I27" s="104"/>
      <c r="J27" s="104"/>
      <c r="K27" s="95"/>
    </row>
    <row r="28" spans="1:14" x14ac:dyDescent="0.25">
      <c r="A28" s="202" t="s">
        <v>151</v>
      </c>
      <c r="B28" s="104">
        <v>2090.7890000000002</v>
      </c>
      <c r="C28" s="104">
        <v>2697.1028000000001</v>
      </c>
      <c r="D28" s="104">
        <v>3320.8929999999996</v>
      </c>
      <c r="E28" s="104">
        <v>3935.8350985372635</v>
      </c>
      <c r="F28" s="105">
        <v>3935.8350985372635</v>
      </c>
      <c r="G28" s="104">
        <v>4351.6752000000006</v>
      </c>
      <c r="H28" s="104">
        <v>4885.6499999999996</v>
      </c>
      <c r="I28" s="104">
        <v>5490.7879999999996</v>
      </c>
      <c r="J28" s="104">
        <v>6276.5649999999996</v>
      </c>
      <c r="K28" s="95">
        <v>6276.5649999999996</v>
      </c>
      <c r="N28" s="59"/>
    </row>
    <row r="30" spans="1:14" x14ac:dyDescent="0.25">
      <c r="A30" s="198"/>
      <c r="B30" s="96"/>
      <c r="C30" s="96"/>
      <c r="D30" s="96"/>
      <c r="E30" s="96"/>
      <c r="F30" s="97"/>
      <c r="G30" s="96"/>
      <c r="H30" s="96"/>
      <c r="I30" s="96"/>
      <c r="J30" s="96"/>
      <c r="K30" s="97"/>
    </row>
    <row r="31" spans="1:14" ht="15.75" x14ac:dyDescent="0.25">
      <c r="A31" s="196" t="s">
        <v>0</v>
      </c>
      <c r="B31" s="251"/>
      <c r="C31" s="251"/>
      <c r="D31" s="251"/>
      <c r="E31" s="251"/>
      <c r="F31" s="112"/>
      <c r="G31" s="251"/>
      <c r="H31" s="251"/>
      <c r="I31" s="251"/>
      <c r="J31" s="251"/>
      <c r="K31" s="112"/>
    </row>
    <row r="32" spans="1:14" ht="15.75" x14ac:dyDescent="0.25">
      <c r="A32" s="205" t="s">
        <v>146</v>
      </c>
      <c r="B32" s="252"/>
      <c r="C32" s="252"/>
      <c r="D32" s="252"/>
      <c r="E32" s="252"/>
      <c r="G32" s="252"/>
      <c r="H32" s="252"/>
      <c r="I32" s="252"/>
      <c r="J32" s="252"/>
    </row>
    <row r="34" spans="1:11" x14ac:dyDescent="0.25">
      <c r="A34" s="202" t="s">
        <v>147</v>
      </c>
      <c r="B34" s="94">
        <v>15058.5615</v>
      </c>
      <c r="C34" s="94">
        <v>15182.4105</v>
      </c>
      <c r="D34" s="94">
        <v>15297.3215</v>
      </c>
      <c r="E34" s="94">
        <v>15596.7925</v>
      </c>
      <c r="F34" s="95">
        <v>15596.7925</v>
      </c>
      <c r="G34" s="94">
        <v>15833.785499999998</v>
      </c>
      <c r="H34" s="94">
        <v>15570.5195</v>
      </c>
      <c r="I34" s="94">
        <v>15583.982</v>
      </c>
      <c r="J34" s="94">
        <v>15830.254999999999</v>
      </c>
      <c r="K34" s="105">
        <v>15830.254999999999</v>
      </c>
    </row>
    <row r="35" spans="1:11" x14ac:dyDescent="0.25">
      <c r="A35" s="197" t="s">
        <v>148</v>
      </c>
      <c r="B35" s="94">
        <v>14352.345000000001</v>
      </c>
      <c r="C35" s="94">
        <v>14480.702000000001</v>
      </c>
      <c r="D35" s="94">
        <v>14613.575000000001</v>
      </c>
      <c r="E35" s="94">
        <v>14962.156999999999</v>
      </c>
      <c r="F35" s="95">
        <v>14962.156999999999</v>
      </c>
      <c r="G35" s="94">
        <v>15172.753999999999</v>
      </c>
      <c r="H35" s="94">
        <v>14927.391</v>
      </c>
      <c r="I35" s="94">
        <v>14993.431</v>
      </c>
      <c r="J35" s="94">
        <v>15266.841</v>
      </c>
      <c r="K35" s="105">
        <v>15266.841</v>
      </c>
    </row>
    <row r="36" spans="1:11" x14ac:dyDescent="0.25">
      <c r="A36" s="197" t="s">
        <v>149</v>
      </c>
      <c r="B36" s="94">
        <v>1996.07</v>
      </c>
      <c r="C36" s="94">
        <v>2193.0630000000001</v>
      </c>
      <c r="D36" s="94">
        <v>2240.4760000000001</v>
      </c>
      <c r="E36" s="94">
        <v>2339.6620000000003</v>
      </c>
      <c r="F36" s="95">
        <v>2339.6620000000003</v>
      </c>
      <c r="G36" s="94">
        <v>2597.0230000000001</v>
      </c>
      <c r="H36" s="94">
        <v>2853.596</v>
      </c>
      <c r="I36" s="94">
        <v>2973.7719999999999</v>
      </c>
      <c r="J36" s="94">
        <v>3185.3069999999998</v>
      </c>
      <c r="K36" s="105">
        <v>3185.3069999999998</v>
      </c>
    </row>
    <row r="37" spans="1:11" x14ac:dyDescent="0.25">
      <c r="A37" s="197" t="s">
        <v>150</v>
      </c>
      <c r="B37" s="94">
        <v>10055.942999999999</v>
      </c>
      <c r="C37" s="94">
        <v>10099.822</v>
      </c>
      <c r="D37" s="94">
        <v>9642.1689999999999</v>
      </c>
      <c r="E37" s="94">
        <v>9889.1239999999998</v>
      </c>
      <c r="F37" s="95">
        <v>9889.1239999999998</v>
      </c>
      <c r="G37" s="94">
        <v>9509.09</v>
      </c>
      <c r="H37" s="94">
        <v>9212.9510000000009</v>
      </c>
      <c r="I37" s="94">
        <v>8570.7610000000004</v>
      </c>
      <c r="J37" s="94">
        <v>8971.7950000000001</v>
      </c>
      <c r="K37" s="105">
        <v>8971.7950000000001</v>
      </c>
    </row>
    <row r="38" spans="1:11" x14ac:dyDescent="0.25">
      <c r="A38" s="214"/>
      <c r="B38" s="94"/>
      <c r="C38" s="94"/>
      <c r="D38" s="94"/>
      <c r="E38" s="94"/>
      <c r="F38" s="95"/>
      <c r="G38" s="94"/>
      <c r="H38" s="94"/>
      <c r="I38" s="94"/>
      <c r="J38" s="94"/>
      <c r="K38" s="105"/>
    </row>
    <row r="39" spans="1:11" x14ac:dyDescent="0.25">
      <c r="B39" s="94"/>
      <c r="C39" s="94"/>
      <c r="D39" s="94"/>
      <c r="E39" s="94"/>
      <c r="F39" s="95"/>
      <c r="G39" s="94"/>
      <c r="H39" s="94"/>
      <c r="I39" s="94"/>
      <c r="J39" s="94"/>
      <c r="K39" s="105"/>
    </row>
    <row r="40" spans="1:11" x14ac:dyDescent="0.25">
      <c r="A40" s="202" t="s">
        <v>173</v>
      </c>
      <c r="B40" s="94"/>
      <c r="C40" s="94"/>
      <c r="D40" s="94"/>
      <c r="E40" s="94"/>
      <c r="F40" s="95"/>
      <c r="G40" s="94"/>
      <c r="H40" s="94"/>
      <c r="I40" s="94"/>
      <c r="J40" s="94"/>
      <c r="K40" s="105"/>
    </row>
    <row r="41" spans="1:11" x14ac:dyDescent="0.25">
      <c r="A41" s="225" t="s">
        <v>189</v>
      </c>
      <c r="B41" s="104">
        <v>1529.2073739999998</v>
      </c>
      <c r="C41" s="104">
        <v>1550.3373739999997</v>
      </c>
      <c r="D41" s="104">
        <v>1557.5113739999999</v>
      </c>
      <c r="E41" s="104">
        <v>1682.0938665209612</v>
      </c>
      <c r="F41" s="105">
        <v>1682.0938665209612</v>
      </c>
      <c r="G41" s="104">
        <v>1742.6841340000001</v>
      </c>
      <c r="H41" s="104">
        <v>1804.255134</v>
      </c>
      <c r="I41" s="104">
        <v>1887.7215010877583</v>
      </c>
      <c r="J41" s="104">
        <v>1909.3004720877584</v>
      </c>
      <c r="K41" s="95">
        <v>1909.3004720877584</v>
      </c>
    </row>
    <row r="42" spans="1:11" x14ac:dyDescent="0.25">
      <c r="A42" s="225" t="s">
        <v>196</v>
      </c>
      <c r="B42" s="104">
        <v>1529.2073739999998</v>
      </c>
      <c r="C42" s="104">
        <v>1550.3373739999997</v>
      </c>
      <c r="D42" s="104">
        <v>1557.5113739999999</v>
      </c>
      <c r="E42" s="104">
        <v>1682.0938665209612</v>
      </c>
      <c r="F42" s="105">
        <v>1682.0938665209612</v>
      </c>
      <c r="G42" s="104">
        <v>1742.6841340000001</v>
      </c>
      <c r="H42" s="104">
        <v>1804.255134</v>
      </c>
      <c r="I42" s="104">
        <v>1887.7215010877583</v>
      </c>
      <c r="J42" s="104">
        <v>1909.3004720877584</v>
      </c>
      <c r="K42" s="95">
        <v>1909.3004720877584</v>
      </c>
    </row>
    <row r="43" spans="1:11" x14ac:dyDescent="0.25">
      <c r="A43" s="197" t="s">
        <v>190</v>
      </c>
      <c r="B43" s="104">
        <v>0</v>
      </c>
      <c r="C43" s="104">
        <v>0</v>
      </c>
      <c r="D43" s="104">
        <v>0</v>
      </c>
      <c r="E43" s="104">
        <v>0</v>
      </c>
      <c r="F43" s="105">
        <v>0</v>
      </c>
      <c r="G43" s="104">
        <v>0</v>
      </c>
      <c r="H43" s="104">
        <v>0</v>
      </c>
      <c r="I43" s="104">
        <v>0</v>
      </c>
      <c r="J43" s="104">
        <v>0</v>
      </c>
      <c r="K43" s="95">
        <v>0</v>
      </c>
    </row>
    <row r="44" spans="1:11" x14ac:dyDescent="0.25">
      <c r="B44" s="104"/>
      <c r="C44" s="104"/>
      <c r="D44" s="104"/>
      <c r="E44" s="104"/>
      <c r="F44" s="105"/>
      <c r="G44" s="104"/>
      <c r="H44" s="104"/>
      <c r="I44" s="104"/>
      <c r="J44" s="104"/>
      <c r="K44" s="95"/>
    </row>
    <row r="45" spans="1:11" x14ac:dyDescent="0.25">
      <c r="A45" s="197" t="s">
        <v>191</v>
      </c>
      <c r="B45" s="104">
        <v>845.16899999999998</v>
      </c>
      <c r="C45" s="104">
        <v>849.73400000000004</v>
      </c>
      <c r="D45" s="104">
        <v>849.81899999999996</v>
      </c>
      <c r="E45" s="104">
        <v>898.86400000000003</v>
      </c>
      <c r="F45" s="105">
        <v>898.86400000000003</v>
      </c>
      <c r="G45" s="104">
        <v>904.73199999999997</v>
      </c>
      <c r="H45" s="104">
        <v>929.10199999999998</v>
      </c>
      <c r="I45" s="104">
        <v>957.51599999999996</v>
      </c>
      <c r="J45" s="104">
        <v>973.4</v>
      </c>
      <c r="K45" s="95">
        <v>973.4</v>
      </c>
    </row>
    <row r="46" spans="1:11" x14ac:dyDescent="0.25">
      <c r="A46" s="197" t="s">
        <v>197</v>
      </c>
      <c r="B46" s="104">
        <v>799.23199999999997</v>
      </c>
      <c r="C46" s="104">
        <v>805.84900000000005</v>
      </c>
      <c r="D46" s="104">
        <v>808.67300000000012</v>
      </c>
      <c r="E46" s="104">
        <v>854.76199999999994</v>
      </c>
      <c r="F46" s="105">
        <v>854.76199999999994</v>
      </c>
      <c r="G46" s="104">
        <v>862.03499999999997</v>
      </c>
      <c r="H46" s="104">
        <v>888.30100000000004</v>
      </c>
      <c r="I46" s="104">
        <v>917.35199999999998</v>
      </c>
      <c r="J46" s="104">
        <v>932.83500000000004</v>
      </c>
      <c r="K46" s="95">
        <v>932.83500000000004</v>
      </c>
    </row>
    <row r="47" spans="1:11" x14ac:dyDescent="0.25">
      <c r="A47" s="197" t="s">
        <v>198</v>
      </c>
      <c r="B47" s="104">
        <v>587.06899999999996</v>
      </c>
      <c r="C47" s="104">
        <v>587.95000000000005</v>
      </c>
      <c r="D47" s="104">
        <v>590.947</v>
      </c>
      <c r="E47" s="104">
        <v>636.96400000000006</v>
      </c>
      <c r="F47" s="105">
        <v>636.96400000000006</v>
      </c>
      <c r="G47" s="104">
        <v>631.85900000000004</v>
      </c>
      <c r="H47" s="104">
        <v>639.83100000000002</v>
      </c>
      <c r="I47" s="104">
        <v>662.28800000000001</v>
      </c>
      <c r="J47" s="104">
        <v>671.15300000000002</v>
      </c>
      <c r="K47" s="95">
        <v>671.15300000000002</v>
      </c>
    </row>
    <row r="48" spans="1:11" x14ac:dyDescent="0.25">
      <c r="A48" s="197" t="s">
        <v>199</v>
      </c>
      <c r="B48" s="182">
        <v>1.3613936351604325</v>
      </c>
      <c r="C48" s="182">
        <v>1.3706080449017775</v>
      </c>
      <c r="D48" s="182">
        <v>1.3684357480450871</v>
      </c>
      <c r="E48" s="182">
        <v>1.3419314121363217</v>
      </c>
      <c r="F48" s="184">
        <v>1.3419314121363217</v>
      </c>
      <c r="G48" s="182">
        <v>1.3642838038233214</v>
      </c>
      <c r="H48" s="182">
        <v>1.3883369202179952</v>
      </c>
      <c r="I48" s="182">
        <v>1.3851255043123234</v>
      </c>
      <c r="J48" s="182">
        <v>1.389899173511852</v>
      </c>
      <c r="K48" s="183">
        <v>1.389899173511852</v>
      </c>
    </row>
    <row r="49" spans="1:11" x14ac:dyDescent="0.25">
      <c r="B49" s="185"/>
      <c r="C49" s="185"/>
      <c r="D49" s="185"/>
      <c r="E49" s="185"/>
      <c r="F49" s="184"/>
      <c r="G49" s="185"/>
      <c r="H49" s="185"/>
      <c r="I49" s="185"/>
      <c r="J49" s="185"/>
      <c r="K49" s="183"/>
    </row>
    <row r="50" spans="1:11" x14ac:dyDescent="0.25">
      <c r="A50" s="197" t="s">
        <v>192</v>
      </c>
      <c r="B50" s="185">
        <v>0.1079411445056066</v>
      </c>
      <c r="C50" s="185">
        <v>0.12222685801703559</v>
      </c>
      <c r="D50" s="185">
        <v>0.13724295477379256</v>
      </c>
      <c r="E50" s="185">
        <v>0.15267376707737201</v>
      </c>
      <c r="F50" s="186">
        <v>0.15267376707737201</v>
      </c>
      <c r="G50" s="185">
        <v>0.16402745528127019</v>
      </c>
      <c r="H50" s="185">
        <v>0.17392842496554661</v>
      </c>
      <c r="I50" s="185">
        <v>0.1818299212116784</v>
      </c>
      <c r="J50" s="185">
        <v>0.1930810494587793</v>
      </c>
      <c r="K50" s="186">
        <v>0.1930810494587793</v>
      </c>
    </row>
    <row r="51" spans="1:11" x14ac:dyDescent="0.25">
      <c r="A51" s="197" t="s">
        <v>193</v>
      </c>
      <c r="B51" s="185">
        <v>0.2159088125945991</v>
      </c>
      <c r="C51" s="185">
        <v>0.32002786890004936</v>
      </c>
      <c r="D51" s="185">
        <v>0.29961925170523579</v>
      </c>
      <c r="E51" s="185">
        <v>0.27780067328218117</v>
      </c>
      <c r="F51" s="186">
        <v>0.27780067328218117</v>
      </c>
      <c r="G51" s="185">
        <v>0.28697349003431538</v>
      </c>
      <c r="H51" s="185">
        <v>0.27411791120016604</v>
      </c>
      <c r="I51" s="185">
        <v>0.26953154000346458</v>
      </c>
      <c r="J51" s="185">
        <v>0.28142900451550107</v>
      </c>
      <c r="K51" s="186">
        <v>0.28142900451550107</v>
      </c>
    </row>
    <row r="52" spans="1:11" x14ac:dyDescent="0.25">
      <c r="B52" s="185"/>
      <c r="C52" s="185"/>
      <c r="D52" s="185"/>
      <c r="E52" s="185"/>
      <c r="F52" s="186"/>
      <c r="G52" s="185"/>
      <c r="H52" s="185"/>
      <c r="I52" s="185"/>
      <c r="J52" s="185"/>
      <c r="K52" s="186"/>
    </row>
    <row r="53" spans="1:11" x14ac:dyDescent="0.25">
      <c r="A53" s="197" t="s">
        <v>194</v>
      </c>
      <c r="B53" s="185">
        <v>0.26176991120294207</v>
      </c>
      <c r="C53" s="185">
        <v>0.26319074751254357</v>
      </c>
      <c r="D53" s="185">
        <v>0.26254469520955348</v>
      </c>
      <c r="E53" s="185">
        <v>0.2495195960839231</v>
      </c>
      <c r="F53" s="186">
        <v>0.2495195960839231</v>
      </c>
      <c r="G53" s="185">
        <v>0.25824432349622306</v>
      </c>
      <c r="H53" s="185">
        <v>0.25691940528045687</v>
      </c>
      <c r="I53" s="185">
        <v>0.25608949580847001</v>
      </c>
      <c r="J53" s="185">
        <v>0.26049499890486966</v>
      </c>
      <c r="K53" s="186">
        <v>0.26049499890486966</v>
      </c>
    </row>
    <row r="54" spans="1:11" x14ac:dyDescent="0.25">
      <c r="A54" s="197" t="s">
        <v>195</v>
      </c>
      <c r="B54" s="185">
        <v>4.4107251447444852E-2</v>
      </c>
      <c r="C54" s="185">
        <v>4.8174164469767834E-2</v>
      </c>
      <c r="D54" s="185">
        <v>5.0415688716585416E-2</v>
      </c>
      <c r="E54" s="185">
        <v>5.1684239611657801E-2</v>
      </c>
      <c r="F54" s="186">
        <v>5.1684239611657801E-2</v>
      </c>
      <c r="G54" s="185">
        <v>6.0472352217820748E-2</v>
      </c>
      <c r="H54" s="185">
        <v>6.4356056521175126E-2</v>
      </c>
      <c r="I54" s="185">
        <v>6.6028676346242113E-2</v>
      </c>
      <c r="J54" s="185">
        <v>6.7985988291790395E-2</v>
      </c>
      <c r="K54" s="186">
        <v>6.7985988291790395E-2</v>
      </c>
    </row>
    <row r="55" spans="1:11" x14ac:dyDescent="0.25">
      <c r="B55" s="94"/>
      <c r="C55" s="94"/>
      <c r="D55" s="94"/>
      <c r="E55" s="94"/>
      <c r="F55" s="95"/>
      <c r="G55" s="94"/>
      <c r="H55" s="94"/>
      <c r="I55" s="94"/>
      <c r="J55" s="94"/>
      <c r="K55" s="105"/>
    </row>
    <row r="56" spans="1:11" x14ac:dyDescent="0.25">
      <c r="A56" s="202" t="s">
        <v>151</v>
      </c>
      <c r="B56" s="94">
        <v>93.629928444464696</v>
      </c>
      <c r="C56" s="94">
        <v>169.232</v>
      </c>
      <c r="D56" s="94">
        <v>240.65220000000002</v>
      </c>
      <c r="E56" s="94">
        <v>303.22520000000003</v>
      </c>
      <c r="F56" s="95">
        <v>303.22520000000003</v>
      </c>
      <c r="G56" s="94">
        <v>419.30100000000004</v>
      </c>
      <c r="H56" s="94">
        <v>534.6</v>
      </c>
      <c r="I56" s="94">
        <v>635.54700000000003</v>
      </c>
      <c r="J56" s="94">
        <v>891.56600000000003</v>
      </c>
      <c r="K56" s="105">
        <v>891.56600000000003</v>
      </c>
    </row>
    <row r="57" spans="1:11" x14ac:dyDescent="0.25">
      <c r="A57" s="198"/>
      <c r="B57" s="96"/>
      <c r="C57" s="96"/>
      <c r="D57" s="96"/>
      <c r="E57" s="96"/>
      <c r="F57" s="97"/>
      <c r="G57" s="96"/>
      <c r="H57" s="96"/>
      <c r="I57" s="96"/>
      <c r="J57" s="96"/>
      <c r="K57" s="97"/>
    </row>
    <row r="58" spans="1:11" ht="15.75" x14ac:dyDescent="0.25">
      <c r="A58" s="196" t="s">
        <v>1</v>
      </c>
      <c r="B58" s="251"/>
      <c r="C58" s="251"/>
      <c r="D58" s="251"/>
      <c r="E58" s="251"/>
      <c r="F58" s="112"/>
      <c r="G58" s="251"/>
      <c r="H58" s="251"/>
      <c r="I58" s="251"/>
      <c r="J58" s="251"/>
      <c r="K58" s="112"/>
    </row>
    <row r="59" spans="1:11" ht="15.75" x14ac:dyDescent="0.25">
      <c r="A59" s="205" t="s">
        <v>146</v>
      </c>
      <c r="B59" s="252"/>
      <c r="C59" s="252"/>
      <c r="D59" s="252"/>
      <c r="E59" s="252"/>
      <c r="G59" s="252"/>
      <c r="H59" s="252"/>
      <c r="I59" s="252"/>
      <c r="J59" s="252"/>
    </row>
    <row r="60" spans="1:11" x14ac:dyDescent="0.25">
      <c r="C60" s="94"/>
      <c r="D60" s="94"/>
      <c r="E60" s="94"/>
      <c r="F60" s="95"/>
      <c r="J60" s="94"/>
      <c r="K60" s="95"/>
    </row>
    <row r="61" spans="1:11" x14ac:dyDescent="0.25">
      <c r="A61" s="202" t="s">
        <v>147</v>
      </c>
      <c r="B61" s="94">
        <v>11531</v>
      </c>
      <c r="C61" s="94">
        <v>11740</v>
      </c>
      <c r="D61" s="94">
        <v>12268</v>
      </c>
      <c r="E61" s="94">
        <v>12716</v>
      </c>
      <c r="F61" s="95">
        <v>12716</v>
      </c>
      <c r="G61" s="94">
        <v>12760</v>
      </c>
      <c r="H61" s="94">
        <v>12873</v>
      </c>
      <c r="I61" s="94">
        <v>13239.325000000001</v>
      </c>
      <c r="J61" s="94">
        <v>13828.859</v>
      </c>
      <c r="K61" s="95">
        <v>13828.859</v>
      </c>
    </row>
    <row r="62" spans="1:11" x14ac:dyDescent="0.25">
      <c r="A62" s="197" t="s">
        <v>148</v>
      </c>
      <c r="B62" s="94">
        <v>10944.276</v>
      </c>
      <c r="C62" s="94">
        <v>11144.9884</v>
      </c>
      <c r="D62" s="94">
        <v>11689.018</v>
      </c>
      <c r="E62" s="94">
        <v>12182.425999999999</v>
      </c>
      <c r="F62" s="95">
        <v>12182.425999999999</v>
      </c>
      <c r="G62" s="94">
        <v>12266.407999999999</v>
      </c>
      <c r="H62" s="94">
        <v>12386.967000000001</v>
      </c>
      <c r="I62" s="94">
        <v>12729.949000000001</v>
      </c>
      <c r="J62" s="94">
        <v>13334.258</v>
      </c>
      <c r="K62" s="95">
        <v>13334.258</v>
      </c>
    </row>
    <row r="63" spans="1:11" x14ac:dyDescent="0.25">
      <c r="A63" s="197" t="s">
        <v>149</v>
      </c>
      <c r="B63" s="94">
        <v>1783.971</v>
      </c>
      <c r="C63" s="94">
        <v>1971.011</v>
      </c>
      <c r="D63" s="94">
        <v>2209.3000000000002</v>
      </c>
      <c r="E63" s="94">
        <v>2554.7629999999999</v>
      </c>
      <c r="F63" s="95">
        <v>2554.7629999999999</v>
      </c>
      <c r="G63" s="94">
        <v>2875.23</v>
      </c>
      <c r="H63" s="94">
        <v>3124.8409999999999</v>
      </c>
      <c r="I63" s="94">
        <v>3484.8339999999998</v>
      </c>
      <c r="J63" s="94">
        <v>3845.9189999999999</v>
      </c>
      <c r="K63" s="95">
        <v>3845.9189999999999</v>
      </c>
    </row>
    <row r="64" spans="1:11" x14ac:dyDescent="0.25">
      <c r="A64" s="197" t="s">
        <v>150</v>
      </c>
      <c r="B64" s="94">
        <v>6658.6729999999998</v>
      </c>
      <c r="C64" s="94">
        <v>6597.3270000000002</v>
      </c>
      <c r="D64" s="94">
        <v>6339.9859999999999</v>
      </c>
      <c r="E64" s="94">
        <v>6500.9162500000002</v>
      </c>
      <c r="F64" s="95">
        <v>6500.9162500000002</v>
      </c>
      <c r="G64" s="94">
        <v>5776.5150000000003</v>
      </c>
      <c r="H64" s="94">
        <v>5710.9319999999998</v>
      </c>
      <c r="I64" s="94">
        <v>5749.7370000000001</v>
      </c>
      <c r="J64" s="94">
        <v>5467.3490000000002</v>
      </c>
      <c r="K64" s="95">
        <v>5467.3490000000002</v>
      </c>
    </row>
    <row r="65" spans="1:13" x14ac:dyDescent="0.25">
      <c r="A65" s="214"/>
      <c r="B65" s="94"/>
      <c r="C65" s="94"/>
      <c r="D65" s="94"/>
      <c r="E65" s="94"/>
      <c r="F65" s="95"/>
      <c r="G65" s="94"/>
      <c r="H65" s="94"/>
      <c r="I65" s="94"/>
      <c r="J65" s="94"/>
      <c r="K65" s="95"/>
    </row>
    <row r="66" spans="1:13" x14ac:dyDescent="0.25">
      <c r="B66" s="94"/>
      <c r="C66" s="94"/>
      <c r="D66" s="94"/>
      <c r="E66" s="94"/>
      <c r="F66" s="95"/>
      <c r="G66" s="94"/>
      <c r="H66" s="94"/>
      <c r="I66" s="94"/>
      <c r="J66" s="94"/>
      <c r="K66" s="95"/>
    </row>
    <row r="67" spans="1:13" x14ac:dyDescent="0.25">
      <c r="A67" s="202" t="s">
        <v>173</v>
      </c>
      <c r="B67" s="94"/>
      <c r="C67" s="94"/>
      <c r="D67" s="94"/>
      <c r="E67" s="94"/>
      <c r="F67" s="95"/>
      <c r="G67" s="94"/>
      <c r="H67" s="94"/>
      <c r="I67" s="94"/>
      <c r="J67" s="94"/>
      <c r="K67" s="95"/>
    </row>
    <row r="68" spans="1:13" x14ac:dyDescent="0.25">
      <c r="A68" s="225" t="s">
        <v>189</v>
      </c>
      <c r="B68" s="104">
        <v>0</v>
      </c>
      <c r="C68" s="104">
        <v>0</v>
      </c>
      <c r="D68" s="104">
        <v>0</v>
      </c>
      <c r="E68" s="104">
        <v>622.62199999999996</v>
      </c>
      <c r="F68" s="105">
        <v>622.62199999999996</v>
      </c>
      <c r="G68" s="104">
        <v>622.62199999999996</v>
      </c>
      <c r="H68" s="104">
        <v>622.62199999999996</v>
      </c>
      <c r="I68" s="104">
        <v>622.62199999999996</v>
      </c>
      <c r="J68" s="104">
        <v>1062.6220000000001</v>
      </c>
      <c r="K68" s="95">
        <v>1062.6220000000001</v>
      </c>
    </row>
    <row r="69" spans="1:13" x14ac:dyDescent="0.25">
      <c r="A69" s="225" t="s">
        <v>196</v>
      </c>
      <c r="B69" s="104">
        <v>0</v>
      </c>
      <c r="C69" s="104">
        <v>0</v>
      </c>
      <c r="D69" s="104">
        <v>0</v>
      </c>
      <c r="E69" s="104">
        <v>212.31800000000001</v>
      </c>
      <c r="F69" s="105">
        <v>212.31800000000001</v>
      </c>
      <c r="G69" s="104">
        <v>234.71799999999999</v>
      </c>
      <c r="H69" s="104">
        <v>234.71799999999999</v>
      </c>
      <c r="I69" s="104">
        <v>234.71799999999999</v>
      </c>
      <c r="J69" s="104">
        <v>234.71799999999999</v>
      </c>
      <c r="K69" s="95">
        <v>234.71799999999999</v>
      </c>
    </row>
    <row r="70" spans="1:13" x14ac:dyDescent="0.25">
      <c r="A70" s="197" t="s">
        <v>190</v>
      </c>
      <c r="B70" s="104">
        <v>0</v>
      </c>
      <c r="C70" s="104">
        <v>0</v>
      </c>
      <c r="D70" s="104">
        <v>0</v>
      </c>
      <c r="E70" s="104">
        <v>410.30399999999997</v>
      </c>
      <c r="F70" s="105">
        <v>410.30399999999997</v>
      </c>
      <c r="G70" s="104">
        <v>387.904</v>
      </c>
      <c r="H70" s="104">
        <v>387.904</v>
      </c>
      <c r="I70" s="104">
        <v>387.904</v>
      </c>
      <c r="J70" s="104">
        <v>827.904</v>
      </c>
      <c r="K70" s="95">
        <v>827.904</v>
      </c>
    </row>
    <row r="71" spans="1:13" x14ac:dyDescent="0.25">
      <c r="B71" s="104"/>
      <c r="C71" s="104"/>
      <c r="D71" s="104"/>
      <c r="E71" s="104"/>
      <c r="F71" s="105"/>
      <c r="G71" s="104"/>
      <c r="H71" s="104"/>
      <c r="I71" s="104"/>
      <c r="J71" s="104"/>
      <c r="K71" s="95"/>
    </row>
    <row r="72" spans="1:13" x14ac:dyDescent="0.25">
      <c r="A72" s="197" t="s">
        <v>191</v>
      </c>
      <c r="B72" s="104">
        <v>0</v>
      </c>
      <c r="C72" s="104">
        <v>0</v>
      </c>
      <c r="D72" s="104">
        <v>0</v>
      </c>
      <c r="E72" s="104">
        <v>185.22300000000001</v>
      </c>
      <c r="F72" s="105">
        <v>185.22300000000001</v>
      </c>
      <c r="G72" s="104">
        <v>191.62700000000001</v>
      </c>
      <c r="H72" s="104">
        <v>209.54900000000001</v>
      </c>
      <c r="I72" s="104">
        <v>233.30600000000001</v>
      </c>
      <c r="J72" s="104">
        <v>295.91800000000006</v>
      </c>
      <c r="K72" s="95">
        <v>295.91800000000006</v>
      </c>
      <c r="M72" s="111"/>
    </row>
    <row r="73" spans="1:13" x14ac:dyDescent="0.25">
      <c r="A73" s="197" t="s">
        <v>197</v>
      </c>
      <c r="B73" s="104">
        <v>0</v>
      </c>
      <c r="C73" s="104">
        <v>0</v>
      </c>
      <c r="D73" s="104">
        <v>0</v>
      </c>
      <c r="E73" s="104">
        <v>69.887699999999995</v>
      </c>
      <c r="F73" s="105">
        <v>69.887699999999995</v>
      </c>
      <c r="G73" s="104">
        <v>86.221000000000004</v>
      </c>
      <c r="H73" s="104">
        <v>101.98699999999999</v>
      </c>
      <c r="I73" s="104">
        <v>115.02500000000001</v>
      </c>
      <c r="J73" s="104">
        <v>124.40600000000001</v>
      </c>
      <c r="K73" s="95">
        <v>124.40600000000001</v>
      </c>
      <c r="M73" s="111"/>
    </row>
    <row r="74" spans="1:13" x14ac:dyDescent="0.25">
      <c r="A74" s="197" t="s">
        <v>198</v>
      </c>
      <c r="B74" s="104">
        <v>0</v>
      </c>
      <c r="C74" s="104">
        <v>0</v>
      </c>
      <c r="D74" s="104">
        <v>0</v>
      </c>
      <c r="E74" s="104">
        <v>57.95</v>
      </c>
      <c r="F74" s="105">
        <v>57.95</v>
      </c>
      <c r="G74" s="104">
        <v>70.674999999999997</v>
      </c>
      <c r="H74" s="104">
        <v>82.010999999999996</v>
      </c>
      <c r="I74" s="104">
        <v>88.900999999999996</v>
      </c>
      <c r="J74" s="104">
        <v>93.385000000000005</v>
      </c>
      <c r="K74" s="95">
        <v>93.385000000000005</v>
      </c>
      <c r="M74" s="111"/>
    </row>
    <row r="75" spans="1:13" x14ac:dyDescent="0.25">
      <c r="A75" s="197" t="s">
        <v>199</v>
      </c>
      <c r="B75" s="182">
        <v>0</v>
      </c>
      <c r="C75" s="182">
        <v>0</v>
      </c>
      <c r="D75" s="182">
        <v>0</v>
      </c>
      <c r="E75" s="182">
        <v>1.206</v>
      </c>
      <c r="F75" s="184">
        <v>1.206</v>
      </c>
      <c r="G75" s="182">
        <v>1.2199646268128759</v>
      </c>
      <c r="H75" s="182">
        <v>1.243577081123264</v>
      </c>
      <c r="I75" s="182">
        <v>1.293854962261392</v>
      </c>
      <c r="J75" s="182">
        <v>1.3321839695882636</v>
      </c>
      <c r="K75" s="183">
        <v>1.3321839695882636</v>
      </c>
      <c r="M75" s="111"/>
    </row>
    <row r="76" spans="1:13" x14ac:dyDescent="0.25">
      <c r="B76" s="185"/>
      <c r="C76" s="185"/>
      <c r="D76" s="185"/>
      <c r="E76" s="185"/>
      <c r="F76" s="184"/>
      <c r="G76" s="185"/>
      <c r="H76" s="185"/>
      <c r="I76" s="185"/>
      <c r="J76" s="185"/>
      <c r="K76" s="183"/>
      <c r="M76" s="111"/>
    </row>
    <row r="77" spans="1:13" x14ac:dyDescent="0.25">
      <c r="A77" s="197" t="s">
        <v>192</v>
      </c>
      <c r="B77" s="185">
        <v>0</v>
      </c>
      <c r="C77" s="185">
        <v>0</v>
      </c>
      <c r="D77" s="185">
        <v>0</v>
      </c>
      <c r="E77" s="185">
        <v>0.78100506783342249</v>
      </c>
      <c r="F77" s="186">
        <v>0.78100506783342249</v>
      </c>
      <c r="G77" s="185">
        <v>0.79679072577937915</v>
      </c>
      <c r="H77" s="185">
        <v>0.82302579244697915</v>
      </c>
      <c r="I77" s="185">
        <v>0.84844728046186568</v>
      </c>
      <c r="J77" s="185">
        <v>0.84587484673720537</v>
      </c>
      <c r="K77" s="186">
        <v>0.84587484673720537</v>
      </c>
      <c r="M77" s="111"/>
    </row>
    <row r="78" spans="1:13" x14ac:dyDescent="0.25">
      <c r="A78" s="197" t="s">
        <v>193</v>
      </c>
      <c r="B78" s="185">
        <v>0</v>
      </c>
      <c r="C78" s="185">
        <v>0</v>
      </c>
      <c r="D78" s="185">
        <v>0</v>
      </c>
      <c r="E78" s="185">
        <v>4.5999999999999999E-2</v>
      </c>
      <c r="F78" s="186">
        <v>4.5999999999999999E-2</v>
      </c>
      <c r="G78" s="185">
        <v>4.9000000000000002E-2</v>
      </c>
      <c r="H78" s="185">
        <v>0.05</v>
      </c>
      <c r="I78" s="185">
        <v>5.2999999999999999E-2</v>
      </c>
      <c r="J78" s="185">
        <v>5.6000000000000001E-2</v>
      </c>
      <c r="K78" s="186">
        <v>5.6000000000000001E-2</v>
      </c>
      <c r="M78" s="111"/>
    </row>
    <row r="79" spans="1:13" x14ac:dyDescent="0.25">
      <c r="B79" s="185"/>
      <c r="C79" s="185"/>
      <c r="D79" s="185"/>
      <c r="E79" s="185"/>
      <c r="F79" s="186"/>
      <c r="G79" s="185"/>
      <c r="H79" s="185"/>
      <c r="I79" s="185"/>
      <c r="J79" s="185"/>
      <c r="K79" s="186"/>
      <c r="M79" s="111"/>
    </row>
    <row r="80" spans="1:13" x14ac:dyDescent="0.25">
      <c r="A80" s="197" t="s">
        <v>194</v>
      </c>
      <c r="B80" s="185">
        <v>0</v>
      </c>
      <c r="C80" s="185">
        <v>0</v>
      </c>
      <c r="D80" s="185">
        <v>0</v>
      </c>
      <c r="E80" s="185">
        <v>9.4007574069948766E-2</v>
      </c>
      <c r="F80" s="186">
        <v>9.4007574069948766E-2</v>
      </c>
      <c r="G80" s="185">
        <v>0.10981915795422435</v>
      </c>
      <c r="H80" s="185">
        <v>0.12776054491381791</v>
      </c>
      <c r="I80" s="185">
        <v>0.15098221664826877</v>
      </c>
      <c r="J80" s="185">
        <v>0.16908494309510314</v>
      </c>
      <c r="K80" s="186">
        <v>0.16908494309510314</v>
      </c>
      <c r="M80" s="111"/>
    </row>
    <row r="81" spans="1:13" x14ac:dyDescent="0.25">
      <c r="A81" s="197" t="s">
        <v>195</v>
      </c>
      <c r="B81" s="185">
        <v>0</v>
      </c>
      <c r="C81" s="185">
        <v>0</v>
      </c>
      <c r="D81" s="185">
        <v>0</v>
      </c>
      <c r="E81" s="185">
        <v>0</v>
      </c>
      <c r="F81" s="186">
        <v>0</v>
      </c>
      <c r="G81" s="185">
        <v>0</v>
      </c>
      <c r="H81" s="185">
        <v>0</v>
      </c>
      <c r="I81" s="185">
        <v>0</v>
      </c>
      <c r="J81" s="185">
        <v>0</v>
      </c>
      <c r="K81" s="186">
        <v>0</v>
      </c>
      <c r="M81" s="111"/>
    </row>
    <row r="82" spans="1:13" x14ac:dyDescent="0.25">
      <c r="B82" s="94"/>
      <c r="C82" s="94"/>
      <c r="D82" s="94"/>
      <c r="E82" s="94"/>
      <c r="F82" s="95"/>
      <c r="G82" s="94"/>
      <c r="H82" s="94"/>
      <c r="I82" s="94"/>
      <c r="J82" s="94"/>
      <c r="K82" s="95"/>
    </row>
    <row r="83" spans="1:13" x14ac:dyDescent="0.25">
      <c r="A83" s="202" t="s">
        <v>151</v>
      </c>
      <c r="B83" s="94">
        <v>582.255</v>
      </c>
      <c r="C83" s="94">
        <v>666.92379999999957</v>
      </c>
      <c r="D83" s="94">
        <v>772.50080000000003</v>
      </c>
      <c r="E83" s="94">
        <v>902.06889853726318</v>
      </c>
      <c r="F83" s="95">
        <v>902.06889853726318</v>
      </c>
      <c r="G83" s="94">
        <v>995.90899999999999</v>
      </c>
      <c r="H83" s="94">
        <v>1057.2229999999997</v>
      </c>
      <c r="I83" s="94">
        <v>1166.8599999999999</v>
      </c>
      <c r="J83" s="94">
        <v>1291.5450000000001</v>
      </c>
      <c r="K83" s="95">
        <v>1291.5450000000001</v>
      </c>
    </row>
    <row r="84" spans="1:13" x14ac:dyDescent="0.25">
      <c r="A84" s="198"/>
      <c r="B84" s="96"/>
      <c r="C84" s="96"/>
      <c r="D84" s="96"/>
      <c r="E84" s="96"/>
      <c r="F84" s="97"/>
      <c r="G84" s="96"/>
      <c r="H84" s="96"/>
      <c r="I84" s="96"/>
      <c r="J84" s="96"/>
      <c r="K84" s="97"/>
    </row>
    <row r="85" spans="1:13" ht="15.75" x14ac:dyDescent="0.25">
      <c r="A85" s="196" t="s">
        <v>2</v>
      </c>
      <c r="B85" s="251"/>
      <c r="C85" s="251"/>
      <c r="D85" s="251"/>
      <c r="E85" s="251"/>
      <c r="F85" s="112"/>
      <c r="G85" s="251"/>
      <c r="H85" s="251"/>
      <c r="I85" s="251"/>
      <c r="J85" s="251"/>
      <c r="K85" s="112"/>
    </row>
    <row r="86" spans="1:13" ht="15.75" x14ac:dyDescent="0.25">
      <c r="A86" s="205" t="s">
        <v>146</v>
      </c>
      <c r="B86" s="252"/>
      <c r="C86" s="252"/>
      <c r="D86" s="252"/>
      <c r="E86" s="252"/>
      <c r="G86" s="252"/>
      <c r="H86" s="252"/>
      <c r="I86" s="252"/>
      <c r="J86" s="252"/>
    </row>
    <row r="88" spans="1:13" x14ac:dyDescent="0.25">
      <c r="A88" s="202" t="s">
        <v>147</v>
      </c>
      <c r="B88" s="94">
        <v>16705.55</v>
      </c>
      <c r="C88" s="94">
        <v>17120.054</v>
      </c>
      <c r="D88" s="94">
        <v>17948.465</v>
      </c>
      <c r="E88" s="94">
        <v>18386.444</v>
      </c>
      <c r="F88" s="95">
        <v>18386.444</v>
      </c>
      <c r="G88" s="94">
        <v>18277.863000000001</v>
      </c>
      <c r="H88" s="94">
        <v>18479.268</v>
      </c>
      <c r="I88" s="94">
        <v>19568.481</v>
      </c>
      <c r="J88" s="94">
        <v>20419.466</v>
      </c>
      <c r="K88" s="105">
        <v>20419.466</v>
      </c>
    </row>
    <row r="89" spans="1:13" x14ac:dyDescent="0.25">
      <c r="A89" s="197" t="s">
        <v>148</v>
      </c>
      <c r="B89" s="94">
        <v>16684.734</v>
      </c>
      <c r="C89" s="94">
        <v>17098.506000000001</v>
      </c>
      <c r="D89" s="94">
        <v>17923.441999999999</v>
      </c>
      <c r="E89" s="94">
        <v>18367.928</v>
      </c>
      <c r="F89" s="95">
        <v>18367.928</v>
      </c>
      <c r="G89" s="94">
        <v>18241.118000000002</v>
      </c>
      <c r="H89" s="94">
        <v>18442.848999999998</v>
      </c>
      <c r="I89" s="94">
        <v>19397.531999999999</v>
      </c>
      <c r="J89" s="94">
        <v>20251.388999999999</v>
      </c>
      <c r="K89" s="105">
        <v>20251.388999999999</v>
      </c>
    </row>
    <row r="90" spans="1:13" x14ac:dyDescent="0.25">
      <c r="A90" s="197" t="s">
        <v>149</v>
      </c>
      <c r="B90" s="94">
        <v>786.96584999999993</v>
      </c>
      <c r="C90" s="94">
        <v>939.52700000000004</v>
      </c>
      <c r="D90" s="94">
        <v>1182.279</v>
      </c>
      <c r="E90" s="94">
        <v>1398.1849999999999</v>
      </c>
      <c r="F90" s="95">
        <v>1398.1849999999999</v>
      </c>
      <c r="G90" s="94">
        <v>1606.2570000000001</v>
      </c>
      <c r="H90" s="94">
        <v>1890.42</v>
      </c>
      <c r="I90" s="94">
        <v>2413.4270000000001</v>
      </c>
      <c r="J90" s="94">
        <v>3026.3377222222221</v>
      </c>
      <c r="K90" s="105">
        <v>3026.3377222222221</v>
      </c>
    </row>
    <row r="91" spans="1:13" x14ac:dyDescent="0.25">
      <c r="A91" s="197" t="s">
        <v>150</v>
      </c>
      <c r="B91" s="94">
        <v>10951.178</v>
      </c>
      <c r="C91" s="94">
        <v>11812.032999999999</v>
      </c>
      <c r="D91" s="94">
        <v>11854.536480000001</v>
      </c>
      <c r="E91" s="94">
        <v>11552.876</v>
      </c>
      <c r="F91" s="95">
        <v>11552.876</v>
      </c>
      <c r="G91" s="94">
        <v>9723.9310000000005</v>
      </c>
      <c r="H91" s="94">
        <v>8818.2690000000002</v>
      </c>
      <c r="I91" s="94">
        <v>9560.232</v>
      </c>
      <c r="J91" s="94">
        <v>7900.3429999999998</v>
      </c>
      <c r="K91" s="105">
        <v>7900.3429999999998</v>
      </c>
    </row>
    <row r="92" spans="1:13" x14ac:dyDescent="0.25">
      <c r="A92" s="214"/>
      <c r="B92" s="94"/>
      <c r="C92" s="94"/>
      <c r="D92" s="94"/>
      <c r="E92" s="94"/>
      <c r="F92" s="95"/>
      <c r="G92" s="94"/>
      <c r="H92" s="94"/>
      <c r="I92" s="94"/>
      <c r="J92" s="94"/>
      <c r="K92" s="105"/>
    </row>
    <row r="93" spans="1:13" x14ac:dyDescent="0.25">
      <c r="B93" s="94"/>
      <c r="C93" s="94"/>
      <c r="D93" s="94"/>
      <c r="E93" s="94"/>
      <c r="F93" s="95"/>
      <c r="G93" s="94"/>
      <c r="H93" s="94"/>
      <c r="I93" s="94"/>
      <c r="J93" s="94"/>
      <c r="K93" s="105"/>
    </row>
    <row r="94" spans="1:13" x14ac:dyDescent="0.25">
      <c r="A94" s="202" t="s">
        <v>173</v>
      </c>
      <c r="B94" s="94"/>
      <c r="C94" s="94"/>
      <c r="D94" s="94"/>
      <c r="E94" s="94"/>
      <c r="F94" s="95"/>
      <c r="G94" s="94"/>
      <c r="H94" s="94"/>
      <c r="I94" s="94"/>
      <c r="J94" s="94"/>
      <c r="K94" s="105"/>
    </row>
    <row r="95" spans="1:13" x14ac:dyDescent="0.25">
      <c r="A95" s="225" t="s">
        <v>189</v>
      </c>
      <c r="B95" s="94">
        <v>0</v>
      </c>
      <c r="C95" s="94">
        <v>0</v>
      </c>
      <c r="D95" s="94">
        <v>0</v>
      </c>
      <c r="E95" s="94">
        <v>0</v>
      </c>
      <c r="F95" s="105">
        <v>0</v>
      </c>
      <c r="G95" s="94">
        <v>0</v>
      </c>
      <c r="H95" s="94">
        <v>0</v>
      </c>
      <c r="I95" s="94">
        <v>0</v>
      </c>
      <c r="J95" s="94">
        <v>0</v>
      </c>
      <c r="K95" s="105">
        <v>0</v>
      </c>
    </row>
    <row r="96" spans="1:13" x14ac:dyDescent="0.25">
      <c r="A96" s="225" t="s">
        <v>196</v>
      </c>
      <c r="B96" s="94">
        <v>0</v>
      </c>
      <c r="C96" s="94">
        <v>0</v>
      </c>
      <c r="D96" s="94">
        <v>0</v>
      </c>
      <c r="E96" s="94">
        <v>0</v>
      </c>
      <c r="F96" s="105">
        <v>0</v>
      </c>
      <c r="G96" s="94">
        <v>0</v>
      </c>
      <c r="H96" s="94">
        <v>0</v>
      </c>
      <c r="I96" s="94">
        <v>0</v>
      </c>
      <c r="J96" s="94">
        <v>0</v>
      </c>
      <c r="K96" s="105">
        <v>0</v>
      </c>
    </row>
    <row r="97" spans="1:11" x14ac:dyDescent="0.25">
      <c r="A97" s="197" t="s">
        <v>190</v>
      </c>
      <c r="B97" s="94">
        <v>0</v>
      </c>
      <c r="C97" s="94">
        <v>0</v>
      </c>
      <c r="D97" s="94">
        <v>0</v>
      </c>
      <c r="E97" s="94">
        <v>0</v>
      </c>
      <c r="F97" s="105">
        <v>0</v>
      </c>
      <c r="G97" s="94">
        <v>0</v>
      </c>
      <c r="H97" s="94">
        <v>0</v>
      </c>
      <c r="I97" s="94">
        <v>0</v>
      </c>
      <c r="J97" s="94">
        <v>0</v>
      </c>
      <c r="K97" s="105">
        <v>0</v>
      </c>
    </row>
    <row r="98" spans="1:11" x14ac:dyDescent="0.25">
      <c r="B98" s="94"/>
      <c r="C98" s="94"/>
      <c r="D98" s="94"/>
      <c r="E98" s="94"/>
      <c r="F98" s="105"/>
      <c r="G98" s="94"/>
      <c r="H98" s="94"/>
      <c r="I98" s="94"/>
      <c r="J98" s="94"/>
      <c r="K98" s="105"/>
    </row>
    <row r="99" spans="1:11" x14ac:dyDescent="0.25">
      <c r="A99" s="197" t="s">
        <v>191</v>
      </c>
      <c r="B99" s="94">
        <v>0</v>
      </c>
      <c r="C99" s="94">
        <v>0</v>
      </c>
      <c r="D99" s="94">
        <v>0</v>
      </c>
      <c r="E99" s="94">
        <v>0</v>
      </c>
      <c r="F99" s="105">
        <v>0</v>
      </c>
      <c r="G99" s="94">
        <v>0</v>
      </c>
      <c r="H99" s="94">
        <v>0</v>
      </c>
      <c r="I99" s="94">
        <v>0</v>
      </c>
      <c r="J99" s="94">
        <v>0</v>
      </c>
      <c r="K99" s="105">
        <v>0</v>
      </c>
    </row>
    <row r="100" spans="1:11" x14ac:dyDescent="0.25">
      <c r="A100" s="197" t="s">
        <v>197</v>
      </c>
      <c r="B100" s="94">
        <v>0</v>
      </c>
      <c r="C100" s="94">
        <v>0</v>
      </c>
      <c r="D100" s="94">
        <v>0</v>
      </c>
      <c r="E100" s="94">
        <v>0</v>
      </c>
      <c r="F100" s="105">
        <v>0</v>
      </c>
      <c r="G100" s="94">
        <v>0</v>
      </c>
      <c r="H100" s="94">
        <v>0</v>
      </c>
      <c r="I100" s="94">
        <v>0</v>
      </c>
      <c r="J100" s="94">
        <v>0</v>
      </c>
      <c r="K100" s="105">
        <v>0</v>
      </c>
    </row>
    <row r="101" spans="1:11" x14ac:dyDescent="0.25">
      <c r="A101" s="197" t="s">
        <v>198</v>
      </c>
      <c r="B101" s="94">
        <v>0</v>
      </c>
      <c r="C101" s="94">
        <v>0</v>
      </c>
      <c r="D101" s="94">
        <v>0</v>
      </c>
      <c r="E101" s="94">
        <v>0</v>
      </c>
      <c r="F101" s="105">
        <v>0</v>
      </c>
      <c r="G101" s="94">
        <v>0</v>
      </c>
      <c r="H101" s="94">
        <v>0</v>
      </c>
      <c r="I101" s="94">
        <v>0</v>
      </c>
      <c r="J101" s="94">
        <v>0</v>
      </c>
      <c r="K101" s="105">
        <v>0</v>
      </c>
    </row>
    <row r="102" spans="1:11" x14ac:dyDescent="0.25">
      <c r="A102" s="197" t="s">
        <v>199</v>
      </c>
      <c r="B102" s="94">
        <v>0</v>
      </c>
      <c r="C102" s="94">
        <v>0</v>
      </c>
      <c r="D102" s="94">
        <v>0</v>
      </c>
      <c r="E102" s="94">
        <v>0</v>
      </c>
      <c r="F102" s="184">
        <v>0</v>
      </c>
      <c r="G102" s="94">
        <v>0</v>
      </c>
      <c r="H102" s="94">
        <v>0</v>
      </c>
      <c r="I102" s="94">
        <v>0</v>
      </c>
      <c r="J102" s="94">
        <v>0</v>
      </c>
      <c r="K102" s="184">
        <v>0</v>
      </c>
    </row>
    <row r="103" spans="1:11" x14ac:dyDescent="0.25">
      <c r="B103" s="94"/>
      <c r="C103" s="94"/>
      <c r="D103" s="94"/>
      <c r="E103" s="94"/>
      <c r="F103" s="184"/>
      <c r="G103" s="94"/>
      <c r="H103" s="94"/>
      <c r="I103" s="94"/>
      <c r="J103" s="94"/>
      <c r="K103" s="184"/>
    </row>
    <row r="104" spans="1:11" x14ac:dyDescent="0.25">
      <c r="A104" s="197" t="s">
        <v>192</v>
      </c>
      <c r="B104" s="185">
        <v>0</v>
      </c>
      <c r="C104" s="185">
        <v>0</v>
      </c>
      <c r="D104" s="185">
        <v>0</v>
      </c>
      <c r="E104" s="185">
        <v>0</v>
      </c>
      <c r="F104" s="186">
        <v>0</v>
      </c>
      <c r="G104" s="185">
        <v>0</v>
      </c>
      <c r="H104" s="185">
        <v>0</v>
      </c>
      <c r="I104" s="185">
        <v>0</v>
      </c>
      <c r="J104" s="185">
        <v>0</v>
      </c>
      <c r="K104" s="186">
        <v>0</v>
      </c>
    </row>
    <row r="105" spans="1:11" x14ac:dyDescent="0.25">
      <c r="A105" s="197" t="s">
        <v>193</v>
      </c>
      <c r="B105" s="185">
        <v>0</v>
      </c>
      <c r="C105" s="185">
        <v>0</v>
      </c>
      <c r="D105" s="185">
        <v>0</v>
      </c>
      <c r="E105" s="185">
        <v>0</v>
      </c>
      <c r="F105" s="186">
        <v>0</v>
      </c>
      <c r="G105" s="185">
        <v>0</v>
      </c>
      <c r="H105" s="185">
        <v>0</v>
      </c>
      <c r="I105" s="185">
        <v>0</v>
      </c>
      <c r="J105" s="185">
        <v>0</v>
      </c>
      <c r="K105" s="186">
        <v>0</v>
      </c>
    </row>
    <row r="106" spans="1:11" x14ac:dyDescent="0.25">
      <c r="B106" s="185"/>
      <c r="C106" s="185"/>
      <c r="D106" s="185"/>
      <c r="E106" s="185"/>
      <c r="F106" s="186"/>
      <c r="G106" s="185"/>
      <c r="H106" s="185"/>
      <c r="I106" s="185"/>
      <c r="J106" s="185"/>
      <c r="K106" s="186"/>
    </row>
    <row r="107" spans="1:11" x14ac:dyDescent="0.25">
      <c r="A107" s="197" t="s">
        <v>194</v>
      </c>
      <c r="B107" s="185">
        <v>0</v>
      </c>
      <c r="C107" s="185">
        <v>0</v>
      </c>
      <c r="D107" s="185">
        <v>0</v>
      </c>
      <c r="E107" s="185">
        <v>0</v>
      </c>
      <c r="F107" s="186">
        <v>0</v>
      </c>
      <c r="G107" s="185">
        <v>0</v>
      </c>
      <c r="H107" s="185">
        <v>0</v>
      </c>
      <c r="I107" s="185">
        <v>0</v>
      </c>
      <c r="J107" s="185">
        <v>0</v>
      </c>
      <c r="K107" s="186">
        <v>0</v>
      </c>
    </row>
    <row r="108" spans="1:11" x14ac:dyDescent="0.25">
      <c r="A108" s="197" t="s">
        <v>195</v>
      </c>
      <c r="B108" s="185">
        <v>0</v>
      </c>
      <c r="C108" s="185">
        <v>0</v>
      </c>
      <c r="D108" s="185">
        <v>0</v>
      </c>
      <c r="E108" s="185">
        <v>0</v>
      </c>
      <c r="F108" s="186">
        <v>0</v>
      </c>
      <c r="G108" s="185">
        <v>0</v>
      </c>
      <c r="H108" s="185">
        <v>0</v>
      </c>
      <c r="I108" s="185">
        <v>0</v>
      </c>
      <c r="J108" s="185">
        <v>0</v>
      </c>
      <c r="K108" s="186">
        <v>0</v>
      </c>
    </row>
    <row r="109" spans="1:11" x14ac:dyDescent="0.25">
      <c r="B109" s="94"/>
      <c r="C109" s="94"/>
      <c r="D109" s="94"/>
      <c r="E109" s="94"/>
      <c r="F109" s="95"/>
      <c r="G109" s="94"/>
      <c r="H109" s="94"/>
      <c r="I109" s="94"/>
      <c r="J109" s="94"/>
      <c r="K109" s="105"/>
    </row>
    <row r="110" spans="1:11" x14ac:dyDescent="0.25">
      <c r="A110" s="202" t="s">
        <v>151</v>
      </c>
      <c r="B110" s="94">
        <v>1414.904</v>
      </c>
      <c r="C110" s="94">
        <v>1860.9469999999999</v>
      </c>
      <c r="D110" s="94">
        <v>2307.7399999999998</v>
      </c>
      <c r="E110" s="94">
        <v>2730.5410000000002</v>
      </c>
      <c r="F110" s="101">
        <v>2730.5410000000002</v>
      </c>
      <c r="G110" s="94">
        <v>2936.4650000000001</v>
      </c>
      <c r="H110" s="94">
        <v>3293.8270000000002</v>
      </c>
      <c r="I110" s="94">
        <v>3688.3809999999999</v>
      </c>
      <c r="J110" s="94">
        <v>4093.4540000000002</v>
      </c>
      <c r="K110" s="113">
        <v>4093.4540000000002</v>
      </c>
    </row>
    <row r="112" spans="1:11" x14ac:dyDescent="0.25">
      <c r="A112" s="226"/>
      <c r="B112" s="114"/>
      <c r="C112" s="114"/>
      <c r="D112" s="114"/>
    </row>
    <row r="113" spans="1:4" x14ac:dyDescent="0.25">
      <c r="A113" s="226"/>
      <c r="B113" s="114"/>
      <c r="C113" s="114"/>
      <c r="D113" s="114"/>
    </row>
    <row r="114" spans="1:4" x14ac:dyDescent="0.25">
      <c r="A114" s="226"/>
      <c r="B114" s="114"/>
      <c r="C114" s="114"/>
      <c r="D114" s="114"/>
    </row>
    <row r="115" spans="1:4" x14ac:dyDescent="0.25">
      <c r="A115" s="226"/>
      <c r="B115" s="114"/>
      <c r="C115" s="114"/>
      <c r="D115" s="114"/>
    </row>
    <row r="116" spans="1:4" x14ac:dyDescent="0.25">
      <c r="A116" s="226"/>
      <c r="B116" s="114"/>
      <c r="C116" s="114"/>
      <c r="D116" s="114"/>
    </row>
    <row r="117" spans="1:4" x14ac:dyDescent="0.25">
      <c r="A117" s="226"/>
      <c r="B117" s="114"/>
      <c r="C117" s="114"/>
      <c r="D117" s="114"/>
    </row>
    <row r="118" spans="1:4" x14ac:dyDescent="0.25">
      <c r="A118" s="226"/>
      <c r="B118" s="114"/>
      <c r="C118" s="114"/>
      <c r="D118" s="114"/>
    </row>
    <row r="119" spans="1:4" x14ac:dyDescent="0.25">
      <c r="A119" s="226"/>
      <c r="B119" s="114"/>
      <c r="C119" s="114"/>
      <c r="D119" s="114"/>
    </row>
    <row r="120" spans="1:4" x14ac:dyDescent="0.25">
      <c r="A120" s="226"/>
      <c r="B120" s="114"/>
      <c r="C120" s="114"/>
      <c r="D120" s="114"/>
    </row>
    <row r="121" spans="1:4" x14ac:dyDescent="0.25">
      <c r="A121" s="226"/>
      <c r="B121" s="114"/>
      <c r="C121" s="114"/>
      <c r="D121" s="114"/>
    </row>
    <row r="122" spans="1:4" x14ac:dyDescent="0.25">
      <c r="A122" s="226"/>
      <c r="B122" s="114"/>
      <c r="C122" s="114"/>
      <c r="D122" s="114"/>
    </row>
    <row r="123" spans="1:4" x14ac:dyDescent="0.25">
      <c r="A123" s="226"/>
      <c r="B123" s="114"/>
      <c r="C123" s="114"/>
      <c r="D123" s="114"/>
    </row>
    <row r="124" spans="1:4" x14ac:dyDescent="0.25">
      <c r="A124" s="226"/>
      <c r="B124" s="114"/>
      <c r="C124" s="114"/>
      <c r="D124" s="114"/>
    </row>
    <row r="125" spans="1:4" x14ac:dyDescent="0.25">
      <c r="A125" s="226"/>
      <c r="B125" s="114"/>
      <c r="C125" s="114"/>
      <c r="D125" s="114"/>
    </row>
    <row r="126" spans="1:4" x14ac:dyDescent="0.25">
      <c r="B126" s="104"/>
      <c r="C126" s="104"/>
      <c r="D126" s="104"/>
    </row>
    <row r="127" spans="1:4" x14ac:dyDescent="0.25">
      <c r="B127" s="104"/>
      <c r="C127" s="104"/>
      <c r="D127" s="104"/>
    </row>
    <row r="128" spans="1:4" x14ac:dyDescent="0.25">
      <c r="B128" s="104"/>
      <c r="C128" s="104"/>
      <c r="D128" s="104"/>
    </row>
    <row r="129" spans="2:4" x14ac:dyDescent="0.25">
      <c r="B129" s="104"/>
      <c r="C129" s="104"/>
      <c r="D129" s="104"/>
    </row>
    <row r="130" spans="2:4" x14ac:dyDescent="0.25">
      <c r="B130" s="104"/>
      <c r="C130" s="104"/>
      <c r="D130" s="104"/>
    </row>
    <row r="131" spans="2:4" x14ac:dyDescent="0.25">
      <c r="B131" s="104"/>
      <c r="C131" s="104"/>
      <c r="D131" s="104"/>
    </row>
    <row r="132" spans="2:4" x14ac:dyDescent="0.25">
      <c r="B132" s="104"/>
      <c r="C132" s="104"/>
      <c r="D132" s="104"/>
    </row>
  </sheetData>
  <hyperlinks>
    <hyperlink ref="A1" location="Index!Print_Area" display="Back to index"/>
  </hyperlinks>
  <pageMargins left="0.7" right="0.7" top="0.75" bottom="0.75" header="0.3" footer="0.3"/>
  <pageSetup paperSize="9" scale="4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28"/>
  <sheetViews>
    <sheetView tabSelected="1" view="pageBreakPreview" zoomScaleNormal="100" zoomScaleSheetLayoutView="100" workbookViewId="0">
      <pane xSplit="1" ySplit="2" topLeftCell="B3" activePane="bottomRight" state="frozenSplit"/>
      <selection activeCell="A50" sqref="A50"/>
      <selection pane="topRight" activeCell="A50" sqref="A50"/>
      <selection pane="bottomLeft" activeCell="A50" sqref="A50"/>
      <selection pane="bottomRight" activeCell="A50" sqref="A50"/>
    </sheetView>
  </sheetViews>
  <sheetFormatPr defaultRowHeight="15" x14ac:dyDescent="0.25"/>
  <cols>
    <col min="1" max="1" width="36.7109375" style="197" customWidth="1"/>
    <col min="2" max="2" width="11.28515625" style="86" bestFit="1" customWidth="1"/>
    <col min="3" max="4" width="10.5703125" style="86" bestFit="1" customWidth="1"/>
    <col min="5" max="5" width="10.5703125" style="170" bestFit="1" customWidth="1"/>
    <col min="6" max="6" width="10.5703125" style="87" customWidth="1"/>
    <col min="7" max="7" width="10.5703125" style="50" bestFit="1" customWidth="1"/>
    <col min="8" max="9" width="10.28515625" style="50" customWidth="1"/>
    <col min="10" max="10" width="10.5703125" style="170" bestFit="1" customWidth="1"/>
    <col min="11" max="11" width="10.5703125" style="87" customWidth="1"/>
    <col min="12" max="12" width="10.5703125" style="50" bestFit="1" customWidth="1"/>
    <col min="13" max="16384" width="9.140625" style="50"/>
  </cols>
  <sheetData>
    <row r="1" spans="1:11" ht="15.75" x14ac:dyDescent="0.25">
      <c r="A1" s="227" t="s">
        <v>118</v>
      </c>
      <c r="B1" s="188" t="s">
        <v>89</v>
      </c>
      <c r="C1" s="188" t="s">
        <v>90</v>
      </c>
      <c r="D1" s="188" t="s">
        <v>91</v>
      </c>
      <c r="E1" s="228" t="s">
        <v>92</v>
      </c>
      <c r="F1" s="212" t="s">
        <v>93</v>
      </c>
      <c r="G1" s="188" t="s">
        <v>174</v>
      </c>
      <c r="H1" s="188" t="s">
        <v>175</v>
      </c>
      <c r="I1" s="188" t="s">
        <v>176</v>
      </c>
      <c r="J1" s="228" t="s">
        <v>177</v>
      </c>
      <c r="K1" s="212" t="s">
        <v>178</v>
      </c>
    </row>
    <row r="2" spans="1:11" x14ac:dyDescent="0.25">
      <c r="A2" s="208" t="s">
        <v>3</v>
      </c>
      <c r="B2" s="96"/>
      <c r="C2" s="96"/>
      <c r="D2" s="96"/>
      <c r="E2" s="229"/>
      <c r="F2" s="97"/>
      <c r="G2" s="96"/>
      <c r="H2" s="96"/>
      <c r="I2" s="96"/>
      <c r="J2" s="229"/>
      <c r="K2" s="97"/>
    </row>
    <row r="3" spans="1:11" ht="15.75" x14ac:dyDescent="0.25">
      <c r="A3" s="205" t="s">
        <v>152</v>
      </c>
      <c r="G3" s="86"/>
      <c r="H3" s="86"/>
      <c r="I3" s="86"/>
    </row>
    <row r="4" spans="1:11" x14ac:dyDescent="0.25">
      <c r="A4" s="202" t="s">
        <v>32</v>
      </c>
      <c r="B4" s="172">
        <v>1117849.7177572162</v>
      </c>
      <c r="C4" s="115">
        <v>1121880.059739142</v>
      </c>
      <c r="D4" s="115">
        <v>1132556.7243624434</v>
      </c>
      <c r="E4" s="116">
        <v>1164314.4307388668</v>
      </c>
      <c r="F4" s="125">
        <v>4536600.9325976679</v>
      </c>
      <c r="G4" s="172">
        <v>1130695.3642417246</v>
      </c>
      <c r="H4" s="115">
        <v>1131484.2330598086</v>
      </c>
      <c r="I4" s="115">
        <v>1147740.264988652</v>
      </c>
      <c r="J4" s="116">
        <v>1202157.4361185904</v>
      </c>
      <c r="K4" s="125">
        <v>4612077.2984087756</v>
      </c>
    </row>
    <row r="5" spans="1:11" x14ac:dyDescent="0.25">
      <c r="A5" s="225" t="s">
        <v>153</v>
      </c>
      <c r="B5" s="117">
        <v>904391.26465724525</v>
      </c>
      <c r="C5" s="117">
        <v>889270.83080662263</v>
      </c>
      <c r="D5" s="117">
        <v>889026.71637665736</v>
      </c>
      <c r="E5" s="118">
        <v>909091.11955236236</v>
      </c>
      <c r="F5" s="126">
        <v>3591779.9313928871</v>
      </c>
      <c r="G5" s="117">
        <v>862714.27764326066</v>
      </c>
      <c r="H5" s="117">
        <v>853966.05851070012</v>
      </c>
      <c r="I5" s="117">
        <v>867652.14222055115</v>
      </c>
      <c r="J5" s="118">
        <v>899840.37578923081</v>
      </c>
      <c r="K5" s="126">
        <v>3484172.8541637426</v>
      </c>
    </row>
    <row r="6" spans="1:11" x14ac:dyDescent="0.25">
      <c r="A6" s="197" t="s">
        <v>154</v>
      </c>
      <c r="B6" s="117">
        <v>116602.27857350907</v>
      </c>
      <c r="C6" s="117">
        <v>129883.21526227085</v>
      </c>
      <c r="D6" s="117">
        <v>138944.19962716353</v>
      </c>
      <c r="E6" s="118">
        <v>147399.18608794294</v>
      </c>
      <c r="F6" s="126">
        <v>532828.87955088634</v>
      </c>
      <c r="G6" s="117">
        <v>159692.06138260706</v>
      </c>
      <c r="H6" s="117">
        <v>166731.3467948972</v>
      </c>
      <c r="I6" s="117">
        <v>173936.91280697228</v>
      </c>
      <c r="J6" s="118">
        <v>186591.8888735738</v>
      </c>
      <c r="K6" s="126">
        <v>686952.20985805034</v>
      </c>
    </row>
    <row r="7" spans="1:11" x14ac:dyDescent="0.25">
      <c r="A7" s="197" t="s">
        <v>155</v>
      </c>
      <c r="B7" s="117">
        <v>96856.174526461909</v>
      </c>
      <c r="C7" s="117">
        <v>102726.01367024846</v>
      </c>
      <c r="D7" s="117">
        <v>104585.80835862248</v>
      </c>
      <c r="E7" s="118">
        <v>107824.12509856137</v>
      </c>
      <c r="F7" s="126">
        <v>411992.1216538942</v>
      </c>
      <c r="G7" s="117">
        <v>108289.02521585693</v>
      </c>
      <c r="H7" s="117">
        <v>110786.82775421134</v>
      </c>
      <c r="I7" s="117">
        <v>106151.20996112857</v>
      </c>
      <c r="J7" s="118">
        <v>115725.17145578581</v>
      </c>
      <c r="K7" s="126">
        <v>440952.23438698269</v>
      </c>
    </row>
    <row r="8" spans="1:11" x14ac:dyDescent="0.25">
      <c r="A8" s="202" t="s">
        <v>179</v>
      </c>
      <c r="B8" s="108">
        <v>8.6826329992613971</v>
      </c>
      <c r="C8" s="108">
        <v>8.5686010176072696</v>
      </c>
      <c r="D8" s="108">
        <v>8.4352100340705416</v>
      </c>
      <c r="E8" s="128">
        <v>8.4214426346645475</v>
      </c>
      <c r="F8" s="173">
        <v>8.5139673392330852</v>
      </c>
      <c r="G8" s="108">
        <v>8.059655404544948</v>
      </c>
      <c r="H8" s="108">
        <v>8.045876885907747</v>
      </c>
      <c r="I8" s="108">
        <v>8.0310583416358501</v>
      </c>
      <c r="J8" s="128">
        <v>8.1420545401240307</v>
      </c>
      <c r="K8" s="173">
        <v>8.0452368552029565</v>
      </c>
    </row>
    <row r="9" spans="1:11" x14ac:dyDescent="0.25">
      <c r="B9" s="94"/>
      <c r="C9" s="94"/>
      <c r="D9" s="94"/>
      <c r="E9" s="118"/>
      <c r="F9" s="95"/>
      <c r="G9" s="109"/>
      <c r="H9" s="94"/>
      <c r="I9" s="94"/>
      <c r="J9" s="118"/>
      <c r="K9" s="95"/>
    </row>
    <row r="10" spans="1:11" x14ac:dyDescent="0.25">
      <c r="A10" s="202" t="s">
        <v>180</v>
      </c>
      <c r="B10" s="172">
        <v>87909.408207150045</v>
      </c>
      <c r="C10" s="115">
        <v>89598.19306623064</v>
      </c>
      <c r="D10" s="115">
        <v>91530.718616251819</v>
      </c>
      <c r="E10" s="116">
        <v>109380.89395135094</v>
      </c>
      <c r="F10" s="125">
        <v>378419.21384098346</v>
      </c>
      <c r="G10" s="172">
        <v>113676.64973826802</v>
      </c>
      <c r="H10" s="115">
        <v>114476.77732808299</v>
      </c>
      <c r="I10" s="115">
        <v>120681.10546093376</v>
      </c>
      <c r="J10" s="116">
        <v>121413.95969651156</v>
      </c>
      <c r="K10" s="125">
        <v>470248.49222379632</v>
      </c>
    </row>
    <row r="11" spans="1:11" x14ac:dyDescent="0.25">
      <c r="A11" s="197" t="s">
        <v>156</v>
      </c>
      <c r="B11" s="117">
        <v>33922.723022523576</v>
      </c>
      <c r="C11" s="117">
        <v>34827.321742362939</v>
      </c>
      <c r="D11" s="117">
        <v>34548.642870290227</v>
      </c>
      <c r="E11" s="117">
        <v>49083.215731579221</v>
      </c>
      <c r="F11" s="126">
        <v>152381.90336675599</v>
      </c>
      <c r="G11" s="117">
        <v>53630.295389870786</v>
      </c>
      <c r="H11" s="117">
        <v>54438.152878279107</v>
      </c>
      <c r="I11" s="117">
        <v>55256.267368896166</v>
      </c>
      <c r="J11" s="117">
        <v>60485.461610410588</v>
      </c>
      <c r="K11" s="126">
        <v>223810.17724745665</v>
      </c>
    </row>
    <row r="12" spans="1:11" x14ac:dyDescent="0.25">
      <c r="A12" s="197" t="s">
        <v>154</v>
      </c>
      <c r="B12" s="117">
        <v>45877.560257600111</v>
      </c>
      <c r="C12" s="117">
        <v>46364.869315015785</v>
      </c>
      <c r="D12" s="117">
        <v>47585.603523345286</v>
      </c>
      <c r="E12" s="117">
        <v>49543.938017356137</v>
      </c>
      <c r="F12" s="126">
        <v>189371.9711133173</v>
      </c>
      <c r="G12" s="117">
        <v>50085.133400109451</v>
      </c>
      <c r="H12" s="117">
        <v>52226.711014965636</v>
      </c>
      <c r="I12" s="117">
        <v>53162.960824291004</v>
      </c>
      <c r="J12" s="117">
        <v>54814.725153679799</v>
      </c>
      <c r="K12" s="126">
        <v>210289.53039304586</v>
      </c>
    </row>
    <row r="13" spans="1:11" x14ac:dyDescent="0.25">
      <c r="A13" s="197" t="s">
        <v>157</v>
      </c>
      <c r="B13" s="117">
        <v>5009.4105639934305</v>
      </c>
      <c r="C13" s="117">
        <v>4939.9921427869613</v>
      </c>
      <c r="D13" s="117">
        <v>5080.1821845394088</v>
      </c>
      <c r="E13" s="117">
        <v>5517.5052335972587</v>
      </c>
      <c r="F13" s="126">
        <v>20547.090124917057</v>
      </c>
      <c r="G13" s="117">
        <v>5152.3715065378492</v>
      </c>
      <c r="H13" s="117">
        <v>6018.6316546750331</v>
      </c>
      <c r="I13" s="117">
        <v>6024.7730519687429</v>
      </c>
      <c r="J13" s="117">
        <v>6647.3657882893822</v>
      </c>
      <c r="K13" s="126">
        <v>23843.142001471009</v>
      </c>
    </row>
    <row r="14" spans="1:11" x14ac:dyDescent="0.25">
      <c r="A14" s="197" t="s">
        <v>28</v>
      </c>
      <c r="B14" s="117">
        <v>3099.7143630329297</v>
      </c>
      <c r="C14" s="117">
        <v>3466.0098660649728</v>
      </c>
      <c r="D14" s="117">
        <v>4316.2900380768788</v>
      </c>
      <c r="E14" s="117">
        <v>5236.2349688183267</v>
      </c>
      <c r="F14" s="126">
        <v>16118.249235993109</v>
      </c>
      <c r="G14" s="117">
        <v>4808.849441749926</v>
      </c>
      <c r="H14" s="117">
        <v>1793.2817801632236</v>
      </c>
      <c r="I14" s="117">
        <v>6237.1042157778356</v>
      </c>
      <c r="J14" s="117">
        <v>-533.59285586818726</v>
      </c>
      <c r="K14" s="126">
        <v>12305.642581822798</v>
      </c>
    </row>
    <row r="15" spans="1:11" x14ac:dyDescent="0.25">
      <c r="A15" s="202"/>
      <c r="B15" s="98"/>
      <c r="C15" s="98"/>
      <c r="D15" s="98"/>
      <c r="E15" s="122"/>
      <c r="F15" s="99"/>
      <c r="G15" s="98"/>
      <c r="H15" s="98"/>
      <c r="I15" s="98"/>
      <c r="J15" s="122"/>
      <c r="K15" s="99"/>
    </row>
    <row r="16" spans="1:11" x14ac:dyDescent="0.25">
      <c r="A16" s="202" t="s">
        <v>181</v>
      </c>
      <c r="B16" s="172">
        <v>54412.388121359931</v>
      </c>
      <c r="C16" s="115">
        <v>55413.219873432136</v>
      </c>
      <c r="D16" s="115">
        <v>56009.136589843612</v>
      </c>
      <c r="E16" s="116">
        <v>72076.408075509476</v>
      </c>
      <c r="F16" s="125">
        <v>237911.15266014513</v>
      </c>
      <c r="G16" s="172">
        <v>77718.153438365378</v>
      </c>
      <c r="H16" s="115">
        <v>79386.762432928532</v>
      </c>
      <c r="I16" s="115">
        <v>80233.615592950606</v>
      </c>
      <c r="J16" s="116">
        <v>86655.504553903957</v>
      </c>
      <c r="K16" s="125">
        <v>323994.03601814847</v>
      </c>
    </row>
    <row r="17" spans="1:13" x14ac:dyDescent="0.25">
      <c r="A17" s="197" t="s">
        <v>156</v>
      </c>
      <c r="B17" s="119">
        <v>33707.393602523574</v>
      </c>
      <c r="C17" s="119">
        <v>34612.56407236294</v>
      </c>
      <c r="D17" s="119">
        <v>34336.167830290229</v>
      </c>
      <c r="E17" s="120">
        <v>48857.901421428622</v>
      </c>
      <c r="F17" s="126">
        <v>151514.02692660535</v>
      </c>
      <c r="G17" s="119">
        <v>53397.373641775266</v>
      </c>
      <c r="H17" s="117">
        <v>54197.345238949922</v>
      </c>
      <c r="I17" s="117">
        <v>54980.536525885138</v>
      </c>
      <c r="J17" s="120">
        <v>60199.108662267347</v>
      </c>
      <c r="K17" s="126">
        <v>222774.36406887765</v>
      </c>
    </row>
    <row r="18" spans="1:13" x14ac:dyDescent="0.25">
      <c r="A18" s="197" t="s">
        <v>154</v>
      </c>
      <c r="B18" s="119">
        <v>18432.34443816647</v>
      </c>
      <c r="C18" s="119">
        <v>18360.47930159932</v>
      </c>
      <c r="D18" s="119">
        <v>19108.52289070504</v>
      </c>
      <c r="E18" s="120">
        <v>20504.144500699796</v>
      </c>
      <c r="F18" s="126">
        <v>76405.491131170624</v>
      </c>
      <c r="G18" s="119">
        <v>21696.915143373753</v>
      </c>
      <c r="H18" s="117">
        <v>22295.43930953653</v>
      </c>
      <c r="I18" s="117">
        <v>22373.894138481566</v>
      </c>
      <c r="J18" s="120">
        <v>23355.31075316279</v>
      </c>
      <c r="K18" s="126">
        <v>89721.55934455464</v>
      </c>
    </row>
    <row r="19" spans="1:13" x14ac:dyDescent="0.25">
      <c r="A19" s="197" t="s">
        <v>157</v>
      </c>
      <c r="B19" s="119">
        <v>2222.5241313143842</v>
      </c>
      <c r="C19" s="119">
        <v>2440.4350244099992</v>
      </c>
      <c r="D19" s="119">
        <v>2556.3736637815168</v>
      </c>
      <c r="E19" s="120">
        <v>2712.6468005996721</v>
      </c>
      <c r="F19" s="126">
        <v>9931.9796201055724</v>
      </c>
      <c r="G19" s="119">
        <v>2623.8646532163589</v>
      </c>
      <c r="H19" s="117">
        <v>2892.8539482306733</v>
      </c>
      <c r="I19" s="117">
        <v>2879.1849285839025</v>
      </c>
      <c r="J19" s="120">
        <v>3089.2309533009884</v>
      </c>
      <c r="K19" s="126">
        <v>11485.134483331922</v>
      </c>
    </row>
    <row r="20" spans="1:13" x14ac:dyDescent="0.25">
      <c r="A20" s="197" t="s">
        <v>28</v>
      </c>
      <c r="B20" s="119">
        <v>50.125949355498271</v>
      </c>
      <c r="C20" s="119">
        <v>-0.25852494012581595</v>
      </c>
      <c r="D20" s="119">
        <v>8.07220506682307</v>
      </c>
      <c r="E20" s="120">
        <v>1.7153527813807199</v>
      </c>
      <c r="F20" s="126">
        <v>59.654982263576251</v>
      </c>
      <c r="G20" s="119">
        <v>0</v>
      </c>
      <c r="H20" s="117">
        <v>1.1239362114136</v>
      </c>
      <c r="I20" s="117">
        <v>0</v>
      </c>
      <c r="J20" s="120">
        <v>11.8541851728354</v>
      </c>
      <c r="K20" s="126">
        <v>12.978121384249</v>
      </c>
    </row>
    <row r="21" spans="1:13" x14ac:dyDescent="0.25">
      <c r="A21" s="202" t="s">
        <v>182</v>
      </c>
      <c r="B21" s="108">
        <v>32.235617125509258</v>
      </c>
      <c r="C21" s="108">
        <v>31.125080975682092</v>
      </c>
      <c r="D21" s="108">
        <v>43.108296740184208</v>
      </c>
      <c r="E21" s="128">
        <v>34.740893138764093</v>
      </c>
      <c r="F21" s="173">
        <v>30.086821116508272</v>
      </c>
      <c r="G21" s="108">
        <v>33.596314795423929</v>
      </c>
      <c r="H21" s="108">
        <v>32.955214835655823</v>
      </c>
      <c r="I21" s="108">
        <v>31.940715562366623</v>
      </c>
      <c r="J21" s="128">
        <v>33.421037361032099</v>
      </c>
      <c r="K21" s="173">
        <v>32.734626349754329</v>
      </c>
    </row>
    <row r="22" spans="1:13" x14ac:dyDescent="0.25">
      <c r="A22" s="225"/>
      <c r="B22" s="98"/>
      <c r="C22" s="98"/>
      <c r="D22" s="98"/>
      <c r="E22" s="122"/>
      <c r="F22" s="99"/>
      <c r="G22" s="98"/>
      <c r="H22" s="98"/>
      <c r="I22" s="98"/>
      <c r="J22" s="122"/>
      <c r="K22" s="99"/>
    </row>
    <row r="23" spans="1:13" x14ac:dyDescent="0.25">
      <c r="A23" s="202" t="s">
        <v>183</v>
      </c>
      <c r="B23" s="172">
        <v>33497.020085790122</v>
      </c>
      <c r="C23" s="115">
        <v>34184.973192798527</v>
      </c>
      <c r="D23" s="115">
        <v>35521.582026408199</v>
      </c>
      <c r="E23" s="116">
        <v>37304.485875841463</v>
      </c>
      <c r="F23" s="125">
        <v>140508.06118083833</v>
      </c>
      <c r="G23" s="172">
        <v>35958.496299902632</v>
      </c>
      <c r="H23" s="115">
        <v>35090.014895154469</v>
      </c>
      <c r="I23" s="115">
        <v>40447.489867983139</v>
      </c>
      <c r="J23" s="116">
        <v>34758.455142607629</v>
      </c>
      <c r="K23" s="125">
        <v>146254.45620564782</v>
      </c>
    </row>
    <row r="24" spans="1:13" x14ac:dyDescent="0.25">
      <c r="A24" s="197" t="s">
        <v>156</v>
      </c>
      <c r="B24" s="119">
        <v>215.32942</v>
      </c>
      <c r="C24" s="119">
        <v>214.75766999999999</v>
      </c>
      <c r="D24" s="119">
        <v>212.47504000000001</v>
      </c>
      <c r="E24" s="120">
        <v>225.3143101505992</v>
      </c>
      <c r="F24" s="126">
        <v>867.87644015059925</v>
      </c>
      <c r="G24" s="119">
        <v>232.92174809551716</v>
      </c>
      <c r="H24" s="117">
        <v>240.80763932918444</v>
      </c>
      <c r="I24" s="117">
        <v>275.73084301102477</v>
      </c>
      <c r="J24" s="120">
        <v>286.35294814324425</v>
      </c>
      <c r="K24" s="126">
        <v>1035.8131785789706</v>
      </c>
    </row>
    <row r="25" spans="1:13" x14ac:dyDescent="0.25">
      <c r="A25" s="197" t="s">
        <v>154</v>
      </c>
      <c r="B25" s="119">
        <v>27445.215819433641</v>
      </c>
      <c r="C25" s="119">
        <v>28004.390013416465</v>
      </c>
      <c r="D25" s="119">
        <v>28477.080632640249</v>
      </c>
      <c r="E25" s="120">
        <v>29039.793516656337</v>
      </c>
      <c r="F25" s="126">
        <v>112966.47998214664</v>
      </c>
      <c r="G25" s="119">
        <v>28388.218256735701</v>
      </c>
      <c r="H25" s="117">
        <v>29931.27170542911</v>
      </c>
      <c r="I25" s="117">
        <v>30789.066685809437</v>
      </c>
      <c r="J25" s="120">
        <v>31459.414400517009</v>
      </c>
      <c r="K25" s="126">
        <v>120567.97104849122</v>
      </c>
    </row>
    <row r="26" spans="1:13" x14ac:dyDescent="0.25">
      <c r="A26" s="197" t="s">
        <v>157</v>
      </c>
      <c r="B26" s="119">
        <v>2786.8864326790463</v>
      </c>
      <c r="C26" s="119">
        <v>2499.5571183769621</v>
      </c>
      <c r="D26" s="119">
        <v>2523.808520757892</v>
      </c>
      <c r="E26" s="120">
        <v>2804.8584329975865</v>
      </c>
      <c r="F26" s="126">
        <v>10615.110504811488</v>
      </c>
      <c r="G26" s="119">
        <v>2528.5068533214903</v>
      </c>
      <c r="H26" s="117">
        <v>3125.7777064443603</v>
      </c>
      <c r="I26" s="117">
        <v>3145.5881233848404</v>
      </c>
      <c r="J26" s="120">
        <v>3558.1348349883942</v>
      </c>
      <c r="K26" s="126">
        <v>12358.007518139084</v>
      </c>
    </row>
    <row r="27" spans="1:13" x14ac:dyDescent="0.25">
      <c r="A27" s="197" t="s">
        <v>28</v>
      </c>
      <c r="B27" s="119">
        <v>3049.5884136774316</v>
      </c>
      <c r="C27" s="119">
        <v>3466.2683910050987</v>
      </c>
      <c r="D27" s="119">
        <v>4308.217833010056</v>
      </c>
      <c r="E27" s="120">
        <v>5234.519616036946</v>
      </c>
      <c r="F27" s="126">
        <v>16058.59425372953</v>
      </c>
      <c r="G27" s="119">
        <v>4808.849441749926</v>
      </c>
      <c r="H27" s="117">
        <v>1792.15784395181</v>
      </c>
      <c r="I27" s="117">
        <v>6237.1042157778356</v>
      </c>
      <c r="J27" s="120">
        <v>-545.44704104102266</v>
      </c>
      <c r="K27" s="126">
        <v>12292.664460438549</v>
      </c>
    </row>
    <row r="28" spans="1:13" x14ac:dyDescent="0.25">
      <c r="B28" s="94"/>
      <c r="C28" s="94"/>
      <c r="D28" s="94"/>
      <c r="E28" s="118"/>
      <c r="F28" s="95"/>
      <c r="G28" s="94"/>
      <c r="H28" s="94"/>
      <c r="I28" s="94"/>
      <c r="J28" s="118"/>
      <c r="K28" s="95"/>
    </row>
    <row r="29" spans="1:13" x14ac:dyDescent="0.25">
      <c r="A29" s="202" t="s">
        <v>85</v>
      </c>
      <c r="B29" s="121">
        <v>6415.4905393521713</v>
      </c>
      <c r="C29" s="121">
        <v>8629.8052655714564</v>
      </c>
      <c r="D29" s="121">
        <v>11437.314522148514</v>
      </c>
      <c r="E29" s="122">
        <v>14319.801133399551</v>
      </c>
      <c r="F29" s="127">
        <v>40802.411460471696</v>
      </c>
      <c r="G29" s="121">
        <v>16179.724647305669</v>
      </c>
      <c r="H29" s="121">
        <v>18526.858899010716</v>
      </c>
      <c r="I29" s="121">
        <v>21646.322918509381</v>
      </c>
      <c r="J29" s="122">
        <v>23465.709219678694</v>
      </c>
      <c r="K29" s="127">
        <v>79818.615684504461</v>
      </c>
      <c r="M29" s="130"/>
    </row>
    <row r="30" spans="1:13" x14ac:dyDescent="0.25">
      <c r="A30" s="202" t="s">
        <v>184</v>
      </c>
      <c r="B30" s="108">
        <v>1.1618058063076997</v>
      </c>
      <c r="C30" s="108">
        <v>1.2013823344075238</v>
      </c>
      <c r="D30" s="108">
        <v>1.2668172253815568</v>
      </c>
      <c r="E30" s="128">
        <v>1.315542481308795</v>
      </c>
      <c r="F30" s="173">
        <v>1.2305348894200228</v>
      </c>
      <c r="G30" s="108">
        <v>1.3015348047419721</v>
      </c>
      <c r="H30" s="108">
        <v>1.3371012710483707</v>
      </c>
      <c r="I30" s="108">
        <v>1.3907356209975832</v>
      </c>
      <c r="J30" s="128">
        <v>1.3294243953123919</v>
      </c>
      <c r="K30" s="173">
        <v>1.302642129736916</v>
      </c>
      <c r="M30" s="130"/>
    </row>
    <row r="31" spans="1:13" ht="15.75" x14ac:dyDescent="0.25">
      <c r="B31" s="94"/>
      <c r="C31" s="94"/>
      <c r="D31" s="94"/>
      <c r="E31" s="118"/>
      <c r="F31" s="95"/>
      <c r="G31" s="110"/>
      <c r="H31" s="94"/>
      <c r="I31" s="94"/>
      <c r="J31" s="118"/>
      <c r="K31" s="95"/>
      <c r="M31" s="188"/>
    </row>
    <row r="32" spans="1:13" x14ac:dyDescent="0.25">
      <c r="A32" s="198" t="s">
        <v>203</v>
      </c>
      <c r="B32" s="123">
        <v>73158.494080114499</v>
      </c>
      <c r="C32" s="123">
        <v>78639.733004692505</v>
      </c>
      <c r="D32" s="123">
        <v>75004.972652134398</v>
      </c>
      <c r="E32" s="124">
        <v>86366.713414601894</v>
      </c>
      <c r="F32" s="174">
        <v>313169.9131515433</v>
      </c>
      <c r="G32" s="123">
        <v>90332.950188613802</v>
      </c>
      <c r="H32" s="123">
        <v>92840.285088975899</v>
      </c>
      <c r="I32" s="123">
        <v>93426.719120209498</v>
      </c>
      <c r="J32" s="124">
        <v>118442.47905532</v>
      </c>
      <c r="K32" s="174">
        <v>395042.43345311924</v>
      </c>
      <c r="L32" s="111"/>
      <c r="M32" s="130"/>
    </row>
    <row r="33" spans="1:13" x14ac:dyDescent="0.25">
      <c r="B33" s="172"/>
      <c r="C33" s="115"/>
      <c r="D33" s="115"/>
      <c r="E33" s="116"/>
      <c r="F33" s="125"/>
      <c r="G33" s="172"/>
      <c r="H33" s="172"/>
      <c r="I33" s="172"/>
      <c r="J33" s="116"/>
      <c r="K33" s="116"/>
      <c r="M33" s="130"/>
    </row>
    <row r="34" spans="1:13" ht="15.75" x14ac:dyDescent="0.25">
      <c r="A34" s="205" t="s">
        <v>158</v>
      </c>
      <c r="B34" s="117"/>
      <c r="C34" s="117"/>
      <c r="D34" s="117"/>
      <c r="E34" s="118"/>
      <c r="F34" s="126"/>
      <c r="G34" s="117"/>
      <c r="H34" s="117"/>
      <c r="I34" s="117"/>
      <c r="J34" s="118"/>
      <c r="K34" s="126"/>
      <c r="M34" s="130"/>
    </row>
    <row r="35" spans="1:13" x14ac:dyDescent="0.25">
      <c r="A35" s="202" t="s">
        <v>32</v>
      </c>
      <c r="B35" s="172">
        <v>485563.38726636948</v>
      </c>
      <c r="C35" s="115">
        <v>485597.66223433748</v>
      </c>
      <c r="D35" s="115">
        <v>477863.79567345703</v>
      </c>
      <c r="E35" s="116">
        <v>489629.35010998178</v>
      </c>
      <c r="F35" s="125">
        <v>1938654.1952841457</v>
      </c>
      <c r="G35" s="172">
        <v>471311.24023352901</v>
      </c>
      <c r="H35" s="115">
        <v>476937.64119671867</v>
      </c>
      <c r="I35" s="115">
        <v>466678.91924668942</v>
      </c>
      <c r="J35" s="116">
        <v>474841.65654564713</v>
      </c>
      <c r="K35" s="125">
        <v>1889769.4572225844</v>
      </c>
    </row>
    <row r="36" spans="1:13" x14ac:dyDescent="0.25">
      <c r="A36" s="225" t="s">
        <v>153</v>
      </c>
      <c r="B36" s="117">
        <v>383565.44968165748</v>
      </c>
      <c r="C36" s="117">
        <v>374148.14942916052</v>
      </c>
      <c r="D36" s="117">
        <v>365104.4810444364</v>
      </c>
      <c r="E36" s="118">
        <v>375137.74152843049</v>
      </c>
      <c r="F36" s="126">
        <v>1497955.8216836848</v>
      </c>
      <c r="G36" s="117">
        <v>353597.60735140234</v>
      </c>
      <c r="H36" s="117">
        <v>355356.39966603497</v>
      </c>
      <c r="I36" s="117">
        <v>343040.18028219667</v>
      </c>
      <c r="J36" s="118">
        <v>343295.2739865263</v>
      </c>
      <c r="K36" s="126">
        <v>1395289.4612861604</v>
      </c>
    </row>
    <row r="37" spans="1:13" x14ac:dyDescent="0.25">
      <c r="A37" s="197" t="s">
        <v>154</v>
      </c>
      <c r="B37" s="117">
        <v>47666.925489780442</v>
      </c>
      <c r="C37" s="117">
        <v>54354.464328653579</v>
      </c>
      <c r="D37" s="117">
        <v>55098.680497816531</v>
      </c>
      <c r="E37" s="118">
        <v>56307.40603158353</v>
      </c>
      <c r="F37" s="126">
        <v>213427.47634783408</v>
      </c>
      <c r="G37" s="117">
        <v>59999.049634843839</v>
      </c>
      <c r="H37" s="117">
        <v>62942.806028282706</v>
      </c>
      <c r="I37" s="117">
        <v>66710.126791121002</v>
      </c>
      <c r="J37" s="118">
        <v>70953.987161102268</v>
      </c>
      <c r="K37" s="126">
        <v>260605.96961534981</v>
      </c>
    </row>
    <row r="38" spans="1:13" x14ac:dyDescent="0.25">
      <c r="A38" s="197" t="s">
        <v>155</v>
      </c>
      <c r="B38" s="117">
        <v>54331.012094931582</v>
      </c>
      <c r="C38" s="117">
        <v>57095.048476523349</v>
      </c>
      <c r="D38" s="117">
        <v>57660.634131204082</v>
      </c>
      <c r="E38" s="118">
        <v>58184.202549967733</v>
      </c>
      <c r="F38" s="126">
        <v>227270.89725262675</v>
      </c>
      <c r="G38" s="117">
        <v>57714.583247282848</v>
      </c>
      <c r="H38" s="117">
        <v>58638.435502400993</v>
      </c>
      <c r="I38" s="117">
        <v>56928.61217337173</v>
      </c>
      <c r="J38" s="118">
        <v>60592.395398018598</v>
      </c>
      <c r="K38" s="126">
        <v>233874.02632107417</v>
      </c>
    </row>
    <row r="39" spans="1:13" x14ac:dyDescent="0.25">
      <c r="A39" s="202" t="s">
        <v>179</v>
      </c>
      <c r="B39" s="108">
        <v>10.920025606790404</v>
      </c>
      <c r="C39" s="108">
        <v>10.71969597006739</v>
      </c>
      <c r="D39" s="108">
        <v>10.464893234361421</v>
      </c>
      <c r="E39" s="128">
        <v>10.577438397778669</v>
      </c>
      <c r="F39" s="173">
        <v>10.675626200462382</v>
      </c>
      <c r="G39" s="108">
        <v>10.008229702579412</v>
      </c>
      <c r="H39" s="108">
        <v>10.135449703603255</v>
      </c>
      <c r="I39" s="108">
        <v>9.9964757091681626</v>
      </c>
      <c r="J39" s="128">
        <v>10.086952627884072</v>
      </c>
      <c r="K39" s="173">
        <v>10.052006601217389</v>
      </c>
    </row>
    <row r="40" spans="1:13" x14ac:dyDescent="0.25">
      <c r="B40" s="94"/>
      <c r="C40" s="94"/>
      <c r="D40" s="94"/>
      <c r="E40" s="118"/>
      <c r="F40" s="95"/>
      <c r="G40" s="94"/>
      <c r="H40" s="94"/>
      <c r="I40" s="94"/>
      <c r="J40" s="118"/>
      <c r="K40" s="95"/>
    </row>
    <row r="41" spans="1:13" x14ac:dyDescent="0.25">
      <c r="A41" s="202" t="s">
        <v>180</v>
      </c>
      <c r="B41" s="172">
        <v>78974.620325135445</v>
      </c>
      <c r="C41" s="115">
        <v>80411.867320090212</v>
      </c>
      <c r="D41" s="115">
        <v>81426.150830253711</v>
      </c>
      <c r="E41" s="116">
        <v>83719.980946631244</v>
      </c>
      <c r="F41" s="125">
        <v>324532.61942211061</v>
      </c>
      <c r="G41" s="172">
        <v>84858.079668036473</v>
      </c>
      <c r="H41" s="115">
        <v>86144.757426870478</v>
      </c>
      <c r="I41" s="115">
        <v>87162.093764685298</v>
      </c>
      <c r="J41" s="116">
        <v>88511.556633819244</v>
      </c>
      <c r="K41" s="125">
        <v>346676.48749341146</v>
      </c>
    </row>
    <row r="42" spans="1:13" x14ac:dyDescent="0.25">
      <c r="A42" s="197" t="s">
        <v>156</v>
      </c>
      <c r="B42" s="117">
        <v>33922.723022523576</v>
      </c>
      <c r="C42" s="117">
        <v>34827.321742362939</v>
      </c>
      <c r="D42" s="117">
        <v>34548.642870290227</v>
      </c>
      <c r="E42" s="117">
        <v>35540.38500068432</v>
      </c>
      <c r="F42" s="126">
        <v>138839.07263586108</v>
      </c>
      <c r="G42" s="117">
        <v>37608.328614219783</v>
      </c>
      <c r="H42" s="117">
        <v>37770.139011399908</v>
      </c>
      <c r="I42" s="117">
        <v>38051.002654534765</v>
      </c>
      <c r="J42" s="117">
        <v>39394.930729354914</v>
      </c>
      <c r="K42" s="126">
        <v>152824.40100950937</v>
      </c>
    </row>
    <row r="43" spans="1:13" x14ac:dyDescent="0.25">
      <c r="A43" s="197" t="s">
        <v>154</v>
      </c>
      <c r="B43" s="117">
        <v>38844.934846575226</v>
      </c>
      <c r="C43" s="117">
        <v>39157.790821757168</v>
      </c>
      <c r="D43" s="117">
        <v>40020.140519663029</v>
      </c>
      <c r="E43" s="117">
        <v>40320.228871360036</v>
      </c>
      <c r="F43" s="126">
        <v>158343.09505935546</v>
      </c>
      <c r="G43" s="117">
        <v>40279.309831738457</v>
      </c>
      <c r="H43" s="117">
        <v>41871.235151322551</v>
      </c>
      <c r="I43" s="117">
        <v>42342.491606611307</v>
      </c>
      <c r="J43" s="117">
        <v>43217.733259071108</v>
      </c>
      <c r="K43" s="126">
        <v>167710.76984874342</v>
      </c>
    </row>
    <row r="44" spans="1:13" x14ac:dyDescent="0.25">
      <c r="A44" s="197" t="s">
        <v>157</v>
      </c>
      <c r="B44" s="117">
        <v>5009.4105639934305</v>
      </c>
      <c r="C44" s="117">
        <v>4939.9921427869613</v>
      </c>
      <c r="D44" s="117">
        <v>5080.1821845394088</v>
      </c>
      <c r="E44" s="117">
        <v>5517.5052335972587</v>
      </c>
      <c r="F44" s="126">
        <v>20547.090124917057</v>
      </c>
      <c r="G44" s="117">
        <v>5152.3715065378492</v>
      </c>
      <c r="H44" s="117">
        <v>6018.6316546750331</v>
      </c>
      <c r="I44" s="117">
        <v>6024.7730519687429</v>
      </c>
      <c r="J44" s="117">
        <v>6638.6850516757786</v>
      </c>
      <c r="K44" s="126">
        <v>23834.461264857404</v>
      </c>
    </row>
    <row r="45" spans="1:13" x14ac:dyDescent="0.25">
      <c r="A45" s="197" t="s">
        <v>28</v>
      </c>
      <c r="B45" s="117">
        <v>1197.5518920432246</v>
      </c>
      <c r="C45" s="117">
        <v>1486.762613183146</v>
      </c>
      <c r="D45" s="117">
        <v>1777.1852557610437</v>
      </c>
      <c r="E45" s="117">
        <v>2341.8618409896353</v>
      </c>
      <c r="F45" s="126">
        <v>6803.3616019770498</v>
      </c>
      <c r="G45" s="117">
        <v>1818.06971554039</v>
      </c>
      <c r="H45" s="117">
        <v>484.7516094729786</v>
      </c>
      <c r="I45" s="117">
        <v>743.82645157048341</v>
      </c>
      <c r="J45" s="117">
        <v>-739.79240628255911</v>
      </c>
      <c r="K45" s="126">
        <v>2306.8553703012926</v>
      </c>
    </row>
    <row r="46" spans="1:13" x14ac:dyDescent="0.25">
      <c r="B46" s="94"/>
      <c r="C46" s="94"/>
      <c r="D46" s="94"/>
      <c r="E46" s="118"/>
      <c r="F46" s="95"/>
      <c r="G46" s="94"/>
      <c r="H46" s="94"/>
      <c r="I46" s="94"/>
      <c r="J46" s="118"/>
      <c r="K46" s="95"/>
    </row>
    <row r="47" spans="1:13" x14ac:dyDescent="0.25">
      <c r="A47" s="202" t="s">
        <v>181</v>
      </c>
      <c r="B47" s="172">
        <v>50311.488368204402</v>
      </c>
      <c r="C47" s="115">
        <v>51540.012635046747</v>
      </c>
      <c r="D47" s="115">
        <v>52065.537943464311</v>
      </c>
      <c r="E47" s="116">
        <v>53288.990619682758</v>
      </c>
      <c r="F47" s="125">
        <v>207206.02956639821</v>
      </c>
      <c r="G47" s="172">
        <v>55729.32183151615</v>
      </c>
      <c r="H47" s="115">
        <v>56811.556155034108</v>
      </c>
      <c r="I47" s="115">
        <v>57070.861857963835</v>
      </c>
      <c r="J47" s="116">
        <v>59197.682759128045</v>
      </c>
      <c r="K47" s="125">
        <v>228809.42260364213</v>
      </c>
    </row>
    <row r="48" spans="1:13" x14ac:dyDescent="0.25">
      <c r="A48" s="197" t="s">
        <v>156</v>
      </c>
      <c r="B48" s="119">
        <v>33707.393602523574</v>
      </c>
      <c r="C48" s="119">
        <v>34612.56407236294</v>
      </c>
      <c r="D48" s="119">
        <v>34336.167830290229</v>
      </c>
      <c r="E48" s="120">
        <v>35315.070690533721</v>
      </c>
      <c r="F48" s="126">
        <v>137971.19619571045</v>
      </c>
      <c r="G48" s="119">
        <v>37375.406866124264</v>
      </c>
      <c r="H48" s="117">
        <v>37529.331372070723</v>
      </c>
      <c r="I48" s="117">
        <v>37775.271811523737</v>
      </c>
      <c r="J48" s="120">
        <v>39108.577781211672</v>
      </c>
      <c r="K48" s="126">
        <v>151788.5878309304</v>
      </c>
    </row>
    <row r="49" spans="1:11" x14ac:dyDescent="0.25">
      <c r="A49" s="197" t="s">
        <v>154</v>
      </c>
      <c r="B49" s="119">
        <v>14331.437218293884</v>
      </c>
      <c r="C49" s="119">
        <v>14487.273657898315</v>
      </c>
      <c r="D49" s="119">
        <v>15172.996449392565</v>
      </c>
      <c r="E49" s="120">
        <v>15261.273128549363</v>
      </c>
      <c r="F49" s="126">
        <v>59252.980454134129</v>
      </c>
      <c r="G49" s="119">
        <v>15730.050312175526</v>
      </c>
      <c r="H49" s="117">
        <v>16389.370834732712</v>
      </c>
      <c r="I49" s="117">
        <v>16416.405117856189</v>
      </c>
      <c r="J49" s="120">
        <v>16999.874024615383</v>
      </c>
      <c r="K49" s="126">
        <v>65535.700289379813</v>
      </c>
    </row>
    <row r="50" spans="1:11" x14ac:dyDescent="0.25">
      <c r="A50" s="197" t="s">
        <v>157</v>
      </c>
      <c r="B50" s="119">
        <v>2222.5241313143842</v>
      </c>
      <c r="C50" s="119">
        <v>2440.4350244099992</v>
      </c>
      <c r="D50" s="119">
        <v>2556.3736637815168</v>
      </c>
      <c r="E50" s="120">
        <v>2712.6468005996721</v>
      </c>
      <c r="F50" s="126">
        <v>9931.9796201055724</v>
      </c>
      <c r="G50" s="119">
        <v>2623.8646532163589</v>
      </c>
      <c r="H50" s="117">
        <v>2892.8539482306733</v>
      </c>
      <c r="I50" s="117">
        <v>2879.1849285839025</v>
      </c>
      <c r="J50" s="120">
        <v>3089.2309533009884</v>
      </c>
      <c r="K50" s="126">
        <v>11485.134483331922</v>
      </c>
    </row>
    <row r="51" spans="1:11" x14ac:dyDescent="0.25">
      <c r="A51" s="197" t="s">
        <v>28</v>
      </c>
      <c r="B51" s="119">
        <v>50.133416072558397</v>
      </c>
      <c r="C51" s="119">
        <v>-0.26011962451119802</v>
      </c>
      <c r="D51" s="119">
        <v>0</v>
      </c>
      <c r="E51" s="120">
        <v>0</v>
      </c>
      <c r="F51" s="126">
        <v>49.873296448047199</v>
      </c>
      <c r="G51" s="119">
        <v>0</v>
      </c>
      <c r="H51" s="117">
        <v>0</v>
      </c>
      <c r="I51" s="117">
        <v>0</v>
      </c>
      <c r="J51" s="120">
        <v>0</v>
      </c>
      <c r="K51" s="126">
        <v>0</v>
      </c>
    </row>
    <row r="52" spans="1:11" x14ac:dyDescent="0.25">
      <c r="A52" s="202" t="s">
        <v>182</v>
      </c>
      <c r="B52" s="108">
        <v>29.791018056579571</v>
      </c>
      <c r="C52" s="108">
        <v>28.91701628253541</v>
      </c>
      <c r="D52" s="108">
        <v>32.566216639618517</v>
      </c>
      <c r="E52" s="128">
        <v>28.323809335036945</v>
      </c>
      <c r="F52" s="173">
        <v>29.150252455085987</v>
      </c>
      <c r="G52" s="108">
        <v>29.331283766658544</v>
      </c>
      <c r="H52" s="108">
        <v>29.56431666258041</v>
      </c>
      <c r="I52" s="108">
        <v>29.070148927817687</v>
      </c>
      <c r="J52" s="128">
        <v>29.596451466108132</v>
      </c>
      <c r="K52" s="173">
        <v>29.261320531987025</v>
      </c>
    </row>
    <row r="53" spans="1:11" x14ac:dyDescent="0.25">
      <c r="B53" s="94"/>
      <c r="C53" s="94"/>
      <c r="D53" s="94"/>
      <c r="E53" s="118"/>
      <c r="F53" s="95"/>
      <c r="G53" s="94"/>
      <c r="H53" s="94"/>
      <c r="I53" s="94"/>
      <c r="J53" s="118"/>
      <c r="K53" s="95"/>
    </row>
    <row r="54" spans="1:11" x14ac:dyDescent="0.25">
      <c r="A54" s="202" t="s">
        <v>183</v>
      </c>
      <c r="B54" s="172">
        <v>28663.131956931058</v>
      </c>
      <c r="C54" s="115">
        <v>28871.854685043472</v>
      </c>
      <c r="D54" s="115">
        <v>29360.6128867894</v>
      </c>
      <c r="E54" s="116">
        <v>30430.990326948489</v>
      </c>
      <c r="F54" s="125">
        <v>117326.58985571242</v>
      </c>
      <c r="G54" s="172">
        <v>29128.757836520323</v>
      </c>
      <c r="H54" s="115">
        <v>29333.201271836366</v>
      </c>
      <c r="I54" s="115">
        <v>30091.231906721463</v>
      </c>
      <c r="J54" s="116">
        <v>29313.873874691202</v>
      </c>
      <c r="K54" s="125">
        <v>117867.06488976935</v>
      </c>
    </row>
    <row r="55" spans="1:11" x14ac:dyDescent="0.25">
      <c r="A55" s="197" t="s">
        <v>156</v>
      </c>
      <c r="B55" s="119">
        <v>215.32942</v>
      </c>
      <c r="C55" s="119">
        <v>214.75766999999999</v>
      </c>
      <c r="D55" s="119">
        <v>212.47504000000001</v>
      </c>
      <c r="E55" s="120">
        <v>225.3143101505992</v>
      </c>
      <c r="F55" s="126">
        <v>867.87644015059925</v>
      </c>
      <c r="G55" s="119">
        <v>232.92174809551716</v>
      </c>
      <c r="H55" s="117">
        <v>240.80763932918444</v>
      </c>
      <c r="I55" s="117">
        <v>275.73084301102477</v>
      </c>
      <c r="J55" s="120">
        <v>286.35294814324425</v>
      </c>
      <c r="K55" s="126">
        <v>1035.8131785789706</v>
      </c>
    </row>
    <row r="56" spans="1:11" x14ac:dyDescent="0.25">
      <c r="A56" s="197" t="s">
        <v>154</v>
      </c>
      <c r="B56" s="119">
        <v>24513.497628281344</v>
      </c>
      <c r="C56" s="119">
        <v>24670.517163858854</v>
      </c>
      <c r="D56" s="119">
        <v>24847.144070270464</v>
      </c>
      <c r="E56" s="120">
        <v>25058.955742810671</v>
      </c>
      <c r="F56" s="126">
        <v>99090.114605221344</v>
      </c>
      <c r="G56" s="119">
        <v>24549.259519562929</v>
      </c>
      <c r="H56" s="117">
        <v>25481.864316589839</v>
      </c>
      <c r="I56" s="117">
        <v>25926.086488755114</v>
      </c>
      <c r="J56" s="120">
        <v>26217.859234455726</v>
      </c>
      <c r="K56" s="126">
        <v>102175.0695593636</v>
      </c>
    </row>
    <row r="57" spans="1:11" x14ac:dyDescent="0.25">
      <c r="A57" s="197" t="s">
        <v>157</v>
      </c>
      <c r="B57" s="119">
        <v>2786.8864326790463</v>
      </c>
      <c r="C57" s="119">
        <v>2499.5571183769621</v>
      </c>
      <c r="D57" s="119">
        <v>2523.808520757892</v>
      </c>
      <c r="E57" s="120">
        <v>2804.8584329975865</v>
      </c>
      <c r="F57" s="126">
        <v>10615.110504811488</v>
      </c>
      <c r="G57" s="119">
        <v>2528.5068533214903</v>
      </c>
      <c r="H57" s="117">
        <v>3125.7777064443603</v>
      </c>
      <c r="I57" s="117">
        <v>3145.5881233848404</v>
      </c>
      <c r="J57" s="120">
        <v>3549.4540983747906</v>
      </c>
      <c r="K57" s="126">
        <v>12349.32678152548</v>
      </c>
    </row>
    <row r="58" spans="1:11" x14ac:dyDescent="0.25">
      <c r="A58" s="197" t="s">
        <v>28</v>
      </c>
      <c r="B58" s="119">
        <v>1147.4184759706661</v>
      </c>
      <c r="C58" s="119">
        <v>1487.0227328076571</v>
      </c>
      <c r="D58" s="119">
        <v>1777.1852557610437</v>
      </c>
      <c r="E58" s="120">
        <v>2341.8618409896353</v>
      </c>
      <c r="F58" s="126">
        <v>6753.488305529002</v>
      </c>
      <c r="G58" s="119">
        <v>1818.06971554039</v>
      </c>
      <c r="H58" s="117">
        <v>484.7516094729786</v>
      </c>
      <c r="I58" s="117">
        <v>743.82645157048341</v>
      </c>
      <c r="J58" s="120">
        <v>-739.79240628255911</v>
      </c>
      <c r="K58" s="126">
        <v>2306.8553703012926</v>
      </c>
    </row>
    <row r="59" spans="1:11" x14ac:dyDescent="0.25">
      <c r="B59" s="94"/>
      <c r="C59" s="94"/>
      <c r="D59" s="94"/>
      <c r="E59" s="118"/>
      <c r="F59" s="95"/>
      <c r="G59" s="94"/>
      <c r="H59" s="94"/>
      <c r="I59" s="94"/>
      <c r="J59" s="118"/>
      <c r="K59" s="95"/>
    </row>
    <row r="60" spans="1:11" x14ac:dyDescent="0.25">
      <c r="A60" s="202" t="s">
        <v>85</v>
      </c>
      <c r="B60" s="121">
        <v>231.6864436849169</v>
      </c>
      <c r="C60" s="121">
        <v>359.31585518541311</v>
      </c>
      <c r="D60" s="121">
        <v>544.91436725318397</v>
      </c>
      <c r="E60" s="122">
        <v>720.69319672363304</v>
      </c>
      <c r="F60" s="127">
        <v>1856.609862847147</v>
      </c>
      <c r="G60" s="121">
        <v>904.03843525510899</v>
      </c>
      <c r="H60" s="121">
        <v>1067.6674708307689</v>
      </c>
      <c r="I60" s="121">
        <v>1147.731972578832</v>
      </c>
      <c r="J60" s="122">
        <v>1383.4360675324619</v>
      </c>
      <c r="K60" s="127">
        <v>4502.8739461971718</v>
      </c>
    </row>
    <row r="61" spans="1:11" x14ac:dyDescent="0.25">
      <c r="A61" s="202" t="s">
        <v>184</v>
      </c>
      <c r="B61" s="108">
        <v>0.91635419597673196</v>
      </c>
      <c r="C61" s="108">
        <v>0.90808561149756251</v>
      </c>
      <c r="D61" s="108">
        <v>0.88428786884969834</v>
      </c>
      <c r="E61" s="128">
        <v>0.88340153709105895</v>
      </c>
      <c r="F61" s="173">
        <v>0.8182822464549725</v>
      </c>
      <c r="G61" s="108">
        <v>0.83414570065546767</v>
      </c>
      <c r="H61" s="108">
        <v>0.74617613845876207</v>
      </c>
      <c r="I61" s="108">
        <v>0.65389617576756431</v>
      </c>
      <c r="J61" s="128">
        <v>0.60394398560441032</v>
      </c>
      <c r="K61" s="173">
        <v>0.62812564323612541</v>
      </c>
    </row>
    <row r="62" spans="1:11" x14ac:dyDescent="0.25">
      <c r="A62" s="202"/>
      <c r="B62" s="94"/>
      <c r="C62" s="94"/>
      <c r="D62" s="94"/>
      <c r="E62" s="118"/>
      <c r="F62" s="95"/>
      <c r="G62" s="94"/>
      <c r="H62" s="94"/>
      <c r="I62" s="94"/>
      <c r="J62" s="118"/>
      <c r="K62" s="95"/>
    </row>
    <row r="63" spans="1:11" x14ac:dyDescent="0.25">
      <c r="A63" s="198" t="s">
        <v>203</v>
      </c>
      <c r="B63" s="100">
        <v>37722.735301584398</v>
      </c>
      <c r="C63" s="100">
        <v>37320.778761907197</v>
      </c>
      <c r="D63" s="100">
        <v>33360.654516762603</v>
      </c>
      <c r="E63" s="129">
        <v>36979.160287956001</v>
      </c>
      <c r="F63" s="101">
        <v>145383.3288682102</v>
      </c>
      <c r="G63" s="100">
        <v>36843.460606552399</v>
      </c>
      <c r="H63" s="100">
        <v>35654.098227245398</v>
      </c>
      <c r="I63" s="100">
        <v>40466.033669549703</v>
      </c>
      <c r="J63" s="129">
        <v>55314.323910173996</v>
      </c>
      <c r="K63" s="101">
        <v>168277.91641352148</v>
      </c>
    </row>
    <row r="64" spans="1:11" x14ac:dyDescent="0.25">
      <c r="G64" s="86"/>
      <c r="H64" s="86"/>
      <c r="I64" s="86"/>
    </row>
    <row r="65" spans="1:11" ht="15.75" x14ac:dyDescent="0.25">
      <c r="A65" s="205" t="s">
        <v>159</v>
      </c>
      <c r="B65" s="94"/>
      <c r="C65" s="94"/>
      <c r="D65" s="94"/>
      <c r="E65" s="118"/>
      <c r="F65" s="95"/>
      <c r="G65" s="94"/>
      <c r="H65" s="94"/>
      <c r="I65" s="94"/>
      <c r="J65" s="118"/>
      <c r="K65" s="95"/>
    </row>
    <row r="66" spans="1:11" x14ac:dyDescent="0.25">
      <c r="A66" s="202" t="s">
        <v>32</v>
      </c>
      <c r="B66" s="98">
        <v>411310.59987506579</v>
      </c>
      <c r="C66" s="98">
        <v>418622.66971935739</v>
      </c>
      <c r="D66" s="98">
        <v>432510.72935331165</v>
      </c>
      <c r="E66" s="122">
        <v>451173.85743872874</v>
      </c>
      <c r="F66" s="99">
        <v>1713617.8563864634</v>
      </c>
      <c r="G66" s="98">
        <v>446041.43733609904</v>
      </c>
      <c r="H66" s="98">
        <v>446157.53618307278</v>
      </c>
      <c r="I66" s="98">
        <v>455077.45103419392</v>
      </c>
      <c r="J66" s="122">
        <v>493388.08792872756</v>
      </c>
      <c r="K66" s="125">
        <v>1840664.5124820934</v>
      </c>
    </row>
    <row r="67" spans="1:11" x14ac:dyDescent="0.25">
      <c r="A67" s="225" t="s">
        <v>153</v>
      </c>
      <c r="B67" s="94">
        <v>316105.09656683414</v>
      </c>
      <c r="C67" s="94">
        <v>315531.05296369083</v>
      </c>
      <c r="D67" s="94">
        <v>322897.67853354657</v>
      </c>
      <c r="E67" s="118">
        <v>334781.41169963224</v>
      </c>
      <c r="F67" s="95">
        <v>1289315.2397637037</v>
      </c>
      <c r="G67" s="94">
        <v>319983.59022091539</v>
      </c>
      <c r="H67" s="94">
        <v>314923.19056236697</v>
      </c>
      <c r="I67" s="94">
        <v>323645.02932665462</v>
      </c>
      <c r="J67" s="118">
        <v>348444.89360843459</v>
      </c>
      <c r="K67" s="126">
        <v>1306996.7037183717</v>
      </c>
    </row>
    <row r="68" spans="1:11" x14ac:dyDescent="0.25">
      <c r="A68" s="197" t="s">
        <v>154</v>
      </c>
      <c r="B68" s="94">
        <v>64673.444629259655</v>
      </c>
      <c r="C68" s="94">
        <v>70746.984106027812</v>
      </c>
      <c r="D68" s="94">
        <v>77059.104024976739</v>
      </c>
      <c r="E68" s="118">
        <v>81992.822889303177</v>
      </c>
      <c r="F68" s="95">
        <v>294472.35564956733</v>
      </c>
      <c r="G68" s="94">
        <v>89978.152184158433</v>
      </c>
      <c r="H68" s="94">
        <v>93074.046361182322</v>
      </c>
      <c r="I68" s="94">
        <v>95116.410584374971</v>
      </c>
      <c r="J68" s="118">
        <v>101873.92198083381</v>
      </c>
      <c r="K68" s="126">
        <v>380042.53111054952</v>
      </c>
    </row>
    <row r="69" spans="1:11" x14ac:dyDescent="0.25">
      <c r="A69" s="197" t="s">
        <v>155</v>
      </c>
      <c r="B69" s="94">
        <v>30532.058678972033</v>
      </c>
      <c r="C69" s="94">
        <v>32344.632649638774</v>
      </c>
      <c r="D69" s="94">
        <v>32553.946794788364</v>
      </c>
      <c r="E69" s="118">
        <v>34399.622849793326</v>
      </c>
      <c r="F69" s="95">
        <v>129830.26097319249</v>
      </c>
      <c r="G69" s="94">
        <v>36079.694931025202</v>
      </c>
      <c r="H69" s="94">
        <v>38160.299259523468</v>
      </c>
      <c r="I69" s="94">
        <v>36316.011123164339</v>
      </c>
      <c r="J69" s="118">
        <v>43069.272339459167</v>
      </c>
      <c r="K69" s="126">
        <v>153625.27765317218</v>
      </c>
    </row>
    <row r="70" spans="1:11" x14ac:dyDescent="0.25">
      <c r="A70" s="202" t="s">
        <v>179</v>
      </c>
      <c r="B70" s="108">
        <v>12.087238989738148</v>
      </c>
      <c r="C70" s="108">
        <v>11.992598215109245</v>
      </c>
      <c r="D70" s="108">
        <v>12.00998743420803</v>
      </c>
      <c r="E70" s="128">
        <v>12.0387813560111</v>
      </c>
      <c r="F70" s="173">
        <v>12.018253216284613</v>
      </c>
      <c r="G70" s="108">
        <v>11.671928420570014</v>
      </c>
      <c r="H70" s="108">
        <v>11.603580269124178</v>
      </c>
      <c r="I70" s="108">
        <v>11.618500869331053</v>
      </c>
      <c r="J70" s="128">
        <v>12.151734743360841</v>
      </c>
      <c r="K70" s="173">
        <v>11.72379401108225</v>
      </c>
    </row>
    <row r="71" spans="1:11" x14ac:dyDescent="0.25">
      <c r="B71" s="94"/>
      <c r="C71" s="94"/>
      <c r="D71" s="94"/>
      <c r="E71" s="118"/>
      <c r="F71" s="95"/>
      <c r="G71" s="94"/>
      <c r="H71" s="94"/>
      <c r="I71" s="94"/>
      <c r="J71" s="118"/>
      <c r="K71" s="95"/>
    </row>
    <row r="72" spans="1:11" x14ac:dyDescent="0.25">
      <c r="A72" s="202" t="s">
        <v>180</v>
      </c>
      <c r="B72" s="98">
        <v>8877.7531319521659</v>
      </c>
      <c r="C72" s="98">
        <v>9124.390152767457</v>
      </c>
      <c r="D72" s="98">
        <v>10062.907220250221</v>
      </c>
      <c r="E72" s="122">
        <v>25642.944417695617</v>
      </c>
      <c r="F72" s="99">
        <v>53707.994922665457</v>
      </c>
      <c r="G72" s="98">
        <v>28787.88971260803</v>
      </c>
      <c r="H72" s="98">
        <v>28321.695779309983</v>
      </c>
      <c r="I72" s="98">
        <v>33488.686860607006</v>
      </c>
      <c r="J72" s="122">
        <v>32879.631862692084</v>
      </c>
      <c r="K72" s="125">
        <v>123477.9042152171</v>
      </c>
    </row>
    <row r="73" spans="1:11" x14ac:dyDescent="0.25">
      <c r="A73" s="197" t="s">
        <v>156</v>
      </c>
      <c r="B73" s="94">
        <v>0</v>
      </c>
      <c r="C73" s="94">
        <v>0</v>
      </c>
      <c r="D73" s="94">
        <v>0</v>
      </c>
      <c r="E73" s="94">
        <v>13542.830730894901</v>
      </c>
      <c r="F73" s="95">
        <v>13542.830730894901</v>
      </c>
      <c r="G73" s="94">
        <v>16021.966775651001</v>
      </c>
      <c r="H73" s="94">
        <v>16668.013866879199</v>
      </c>
      <c r="I73" s="94">
        <v>17205.264714361401</v>
      </c>
      <c r="J73" s="94">
        <v>21090.530881055671</v>
      </c>
      <c r="K73" s="126">
        <v>70985.77623794727</v>
      </c>
    </row>
    <row r="74" spans="1:11" x14ac:dyDescent="0.25">
      <c r="A74" s="197" t="s">
        <v>154</v>
      </c>
      <c r="B74" s="94">
        <v>6993.2850609624611</v>
      </c>
      <c r="C74" s="94">
        <v>7160.1985498856302</v>
      </c>
      <c r="D74" s="94">
        <v>7530.622857934386</v>
      </c>
      <c r="E74" s="94">
        <v>9221.4300889720253</v>
      </c>
      <c r="F74" s="95">
        <v>30905.536557754502</v>
      </c>
      <c r="G74" s="94">
        <v>9788.7062107474922</v>
      </c>
      <c r="H74" s="94">
        <v>10331.588741740539</v>
      </c>
      <c r="I74" s="94">
        <v>10790.144382038256</v>
      </c>
      <c r="J74" s="94">
        <v>11574.220694608441</v>
      </c>
      <c r="K74" s="126">
        <v>42484.660029134728</v>
      </c>
    </row>
    <row r="75" spans="1:11" x14ac:dyDescent="0.25">
      <c r="A75" s="197" t="s">
        <v>157</v>
      </c>
      <c r="B75" s="94">
        <v>0</v>
      </c>
      <c r="C75" s="94">
        <v>0</v>
      </c>
      <c r="D75" s="94">
        <v>0</v>
      </c>
      <c r="E75" s="94">
        <v>0</v>
      </c>
      <c r="F75" s="95">
        <v>0</v>
      </c>
      <c r="G75" s="94">
        <v>0</v>
      </c>
      <c r="H75" s="94">
        <v>0</v>
      </c>
      <c r="I75" s="94">
        <v>0</v>
      </c>
      <c r="J75" s="94">
        <v>8.6807366136034698</v>
      </c>
      <c r="K75" s="126">
        <v>8.6807366136034698</v>
      </c>
    </row>
    <row r="76" spans="1:11" x14ac:dyDescent="0.25">
      <c r="A76" s="197" t="s">
        <v>28</v>
      </c>
      <c r="B76" s="94">
        <v>1884.4680709897052</v>
      </c>
      <c r="C76" s="94">
        <v>1964.1916028818271</v>
      </c>
      <c r="D76" s="94">
        <v>2532.2843623158351</v>
      </c>
      <c r="E76" s="94">
        <v>2878.6835978286917</v>
      </c>
      <c r="F76" s="95">
        <v>9259.6276340160584</v>
      </c>
      <c r="G76" s="94">
        <v>2977.2167262095359</v>
      </c>
      <c r="H76" s="94">
        <v>1322.0931706902452</v>
      </c>
      <c r="I76" s="94">
        <v>5493.2777642073524</v>
      </c>
      <c r="J76" s="94">
        <v>206.19955041437186</v>
      </c>
      <c r="K76" s="126">
        <v>9998.787211521505</v>
      </c>
    </row>
    <row r="77" spans="1:11" x14ac:dyDescent="0.25">
      <c r="B77" s="94"/>
      <c r="C77" s="94"/>
      <c r="D77" s="94"/>
      <c r="E77" s="118"/>
      <c r="F77" s="95"/>
      <c r="G77" s="94"/>
      <c r="H77" s="94"/>
      <c r="I77" s="94"/>
      <c r="J77" s="118"/>
      <c r="K77" s="95"/>
    </row>
    <row r="78" spans="1:11" x14ac:dyDescent="0.25">
      <c r="A78" s="202" t="s">
        <v>181</v>
      </c>
      <c r="B78" s="98">
        <v>4100.8997531555269</v>
      </c>
      <c r="C78" s="98">
        <v>3873.2072383853906</v>
      </c>
      <c r="D78" s="98">
        <v>3943.5986463792974</v>
      </c>
      <c r="E78" s="122">
        <v>18787.417455826719</v>
      </c>
      <c r="F78" s="99">
        <v>30705.12309374693</v>
      </c>
      <c r="G78" s="98">
        <v>21988.831606849228</v>
      </c>
      <c r="H78" s="98">
        <v>22575.206277894431</v>
      </c>
      <c r="I78" s="98">
        <v>23162.753734986778</v>
      </c>
      <c r="J78" s="122">
        <v>27457.821794775911</v>
      </c>
      <c r="K78" s="125">
        <v>95184.613414506341</v>
      </c>
    </row>
    <row r="79" spans="1:11" x14ac:dyDescent="0.25">
      <c r="A79" s="197" t="s">
        <v>156</v>
      </c>
      <c r="B79" s="94">
        <v>0</v>
      </c>
      <c r="C79" s="94">
        <v>0</v>
      </c>
      <c r="D79" s="94">
        <v>0</v>
      </c>
      <c r="E79" s="118">
        <v>13542.830730894901</v>
      </c>
      <c r="F79" s="95">
        <v>13542.830730894901</v>
      </c>
      <c r="G79" s="94">
        <v>16021.966775651001</v>
      </c>
      <c r="H79" s="94">
        <v>16668.013866879199</v>
      </c>
      <c r="I79" s="94">
        <v>17205.264714361401</v>
      </c>
      <c r="J79" s="118">
        <v>21090.530881055671</v>
      </c>
      <c r="K79" s="126">
        <v>70985.77623794727</v>
      </c>
    </row>
    <row r="80" spans="1:11" x14ac:dyDescent="0.25">
      <c r="A80" s="197" t="s">
        <v>154</v>
      </c>
      <c r="B80" s="94">
        <v>4100.9072198725871</v>
      </c>
      <c r="C80" s="94">
        <v>3873.2056437010051</v>
      </c>
      <c r="D80" s="94">
        <v>3935.5264413124742</v>
      </c>
      <c r="E80" s="118">
        <v>5242.8713721504346</v>
      </c>
      <c r="F80" s="95">
        <v>17152.510677036502</v>
      </c>
      <c r="G80" s="94">
        <v>5966.8648311982261</v>
      </c>
      <c r="H80" s="94">
        <v>5906.0684748038166</v>
      </c>
      <c r="I80" s="94">
        <v>5957.4890206253767</v>
      </c>
      <c r="J80" s="118">
        <v>6355.4367285474054</v>
      </c>
      <c r="K80" s="126">
        <v>24185.859055174828</v>
      </c>
    </row>
    <row r="81" spans="1:11" x14ac:dyDescent="0.25">
      <c r="A81" s="197" t="s">
        <v>157</v>
      </c>
      <c r="B81" s="94">
        <v>0</v>
      </c>
      <c r="C81" s="94">
        <v>0</v>
      </c>
      <c r="D81" s="94">
        <v>0</v>
      </c>
      <c r="E81" s="118">
        <v>0</v>
      </c>
      <c r="F81" s="95">
        <v>0</v>
      </c>
      <c r="G81" s="94">
        <v>0</v>
      </c>
      <c r="H81" s="94">
        <v>0</v>
      </c>
      <c r="I81" s="94">
        <v>0</v>
      </c>
      <c r="J81" s="118">
        <v>0</v>
      </c>
      <c r="K81" s="126">
        <v>0</v>
      </c>
    </row>
    <row r="82" spans="1:11" x14ac:dyDescent="0.25">
      <c r="A82" s="197" t="s">
        <v>28</v>
      </c>
      <c r="B82" s="94">
        <v>-7.4667170601232704E-3</v>
      </c>
      <c r="C82" s="94">
        <v>1.5946843853820601E-3</v>
      </c>
      <c r="D82" s="94">
        <v>8.07220506682307</v>
      </c>
      <c r="E82" s="118">
        <v>1.7153527813807199</v>
      </c>
      <c r="F82" s="95">
        <v>9.7816858155290483</v>
      </c>
      <c r="G82" s="94">
        <v>0</v>
      </c>
      <c r="H82" s="94">
        <v>1.1239362114136</v>
      </c>
      <c r="I82" s="94">
        <v>0</v>
      </c>
      <c r="J82" s="118">
        <v>11.8541851728354</v>
      </c>
      <c r="K82" s="126">
        <v>12.978121384249</v>
      </c>
    </row>
    <row r="83" spans="1:11" x14ac:dyDescent="0.25">
      <c r="A83" s="202" t="s">
        <v>182</v>
      </c>
      <c r="B83" s="108">
        <v>0</v>
      </c>
      <c r="C83" s="108">
        <v>0</v>
      </c>
      <c r="D83" s="108">
        <v>0</v>
      </c>
      <c r="E83" s="108">
        <v>46.740368890627245</v>
      </c>
      <c r="F83" s="173">
        <v>46.740368890627245</v>
      </c>
      <c r="G83" s="108">
        <v>53.203334172556431</v>
      </c>
      <c r="H83" s="108">
        <v>46.326854922896267</v>
      </c>
      <c r="I83" s="108">
        <v>42.119794834569184</v>
      </c>
      <c r="J83" s="128">
        <v>46.239892660208234</v>
      </c>
      <c r="K83" s="173">
        <v>45.77877151782036</v>
      </c>
    </row>
    <row r="84" spans="1:11" x14ac:dyDescent="0.25">
      <c r="B84" s="94"/>
      <c r="C84" s="94"/>
      <c r="D84" s="94"/>
      <c r="E84" s="118"/>
      <c r="F84" s="95"/>
      <c r="G84" s="94"/>
      <c r="H84" s="94"/>
      <c r="I84" s="94"/>
      <c r="J84" s="118"/>
      <c r="K84" s="95"/>
    </row>
    <row r="85" spans="1:11" x14ac:dyDescent="0.25">
      <c r="A85" s="202" t="s">
        <v>183</v>
      </c>
      <c r="B85" s="98">
        <v>4776.8533787966389</v>
      </c>
      <c r="C85" s="98">
        <v>5251.1829143820669</v>
      </c>
      <c r="D85" s="98">
        <v>6119.3085738709233</v>
      </c>
      <c r="E85" s="122">
        <v>6855.5269618689017</v>
      </c>
      <c r="F85" s="99">
        <v>23002.871828918531</v>
      </c>
      <c r="G85" s="98">
        <v>6799.0581057588006</v>
      </c>
      <c r="H85" s="98">
        <v>5746.4895014155554</v>
      </c>
      <c r="I85" s="98">
        <v>10325.933125620231</v>
      </c>
      <c r="J85" s="122">
        <v>5421.8100679161762</v>
      </c>
      <c r="K85" s="125">
        <v>28293.290800710762</v>
      </c>
    </row>
    <row r="86" spans="1:11" x14ac:dyDescent="0.25">
      <c r="A86" s="197" t="s">
        <v>156</v>
      </c>
      <c r="B86" s="94">
        <v>0</v>
      </c>
      <c r="C86" s="94">
        <v>0</v>
      </c>
      <c r="D86" s="94">
        <v>0</v>
      </c>
      <c r="E86" s="118">
        <v>0</v>
      </c>
      <c r="F86" s="95">
        <v>0</v>
      </c>
      <c r="G86" s="94">
        <v>0</v>
      </c>
      <c r="H86" s="94">
        <v>0</v>
      </c>
      <c r="I86" s="94">
        <v>0</v>
      </c>
      <c r="J86" s="118">
        <v>0</v>
      </c>
      <c r="K86" s="126">
        <v>0</v>
      </c>
    </row>
    <row r="87" spans="1:11" x14ac:dyDescent="0.25">
      <c r="A87" s="197" t="s">
        <v>154</v>
      </c>
      <c r="B87" s="94">
        <v>2892.377841089874</v>
      </c>
      <c r="C87" s="94">
        <v>3286.9929061846256</v>
      </c>
      <c r="D87" s="94">
        <v>3595.0964166219114</v>
      </c>
      <c r="E87" s="118">
        <v>3978.5587168215902</v>
      </c>
      <c r="F87" s="95">
        <v>13753.025880718</v>
      </c>
      <c r="G87" s="94">
        <v>3821.8413795492652</v>
      </c>
      <c r="H87" s="94">
        <v>4425.5202669367236</v>
      </c>
      <c r="I87" s="94">
        <v>4832.6553614128798</v>
      </c>
      <c r="J87" s="118">
        <v>5218.7839660610362</v>
      </c>
      <c r="K87" s="126">
        <v>18298.800973959904</v>
      </c>
    </row>
    <row r="88" spans="1:11" x14ac:dyDescent="0.25">
      <c r="A88" s="197" t="s">
        <v>157</v>
      </c>
      <c r="B88" s="94">
        <v>0</v>
      </c>
      <c r="C88" s="94">
        <v>0</v>
      </c>
      <c r="D88" s="94">
        <v>0</v>
      </c>
      <c r="E88" s="118">
        <v>0</v>
      </c>
      <c r="F88" s="95">
        <v>0</v>
      </c>
      <c r="G88" s="94">
        <v>0</v>
      </c>
      <c r="H88" s="94">
        <v>0</v>
      </c>
      <c r="I88" s="94">
        <v>0</v>
      </c>
      <c r="J88" s="118">
        <v>8.6807366136034698</v>
      </c>
      <c r="K88" s="126">
        <v>8.6807366136034698</v>
      </c>
    </row>
    <row r="89" spans="1:11" x14ac:dyDescent="0.25">
      <c r="A89" s="197" t="s">
        <v>28</v>
      </c>
      <c r="B89" s="94">
        <v>1884.4755377067654</v>
      </c>
      <c r="C89" s="94">
        <v>1964.1900081974418</v>
      </c>
      <c r="D89" s="94">
        <v>2524.2121572490119</v>
      </c>
      <c r="E89" s="118">
        <v>2876.968245047311</v>
      </c>
      <c r="F89" s="95">
        <v>9249.845948200531</v>
      </c>
      <c r="G89" s="94">
        <v>2977.2167262095359</v>
      </c>
      <c r="H89" s="94">
        <v>1320.9692344788316</v>
      </c>
      <c r="I89" s="94">
        <v>5493.2777642073524</v>
      </c>
      <c r="J89" s="118">
        <v>194.34536524153646</v>
      </c>
      <c r="K89" s="126">
        <v>9985.8090901372561</v>
      </c>
    </row>
    <row r="90" spans="1:11" x14ac:dyDescent="0.25">
      <c r="B90" s="94"/>
      <c r="C90" s="94"/>
      <c r="D90" s="94"/>
      <c r="E90" s="118"/>
      <c r="F90" s="95"/>
      <c r="G90" s="94"/>
      <c r="H90" s="94"/>
      <c r="I90" s="94"/>
      <c r="J90" s="118"/>
      <c r="K90" s="95"/>
    </row>
    <row r="91" spans="1:11" x14ac:dyDescent="0.25">
      <c r="A91" s="202" t="s">
        <v>85</v>
      </c>
      <c r="B91" s="98">
        <v>2345.2733391789102</v>
      </c>
      <c r="C91" s="98">
        <v>2879.3816784119035</v>
      </c>
      <c r="D91" s="98">
        <v>3626.9102298801722</v>
      </c>
      <c r="E91" s="122">
        <v>4617.1762918353461</v>
      </c>
      <c r="F91" s="99">
        <v>13468.741539306331</v>
      </c>
      <c r="G91" s="98">
        <v>5010.9141807096812</v>
      </c>
      <c r="H91" s="98">
        <v>5590.2252178617364</v>
      </c>
      <c r="I91" s="98">
        <v>6041.6501822373657</v>
      </c>
      <c r="J91" s="122">
        <v>7024.5309064946414</v>
      </c>
      <c r="K91" s="127">
        <v>23667.320487303423</v>
      </c>
    </row>
    <row r="92" spans="1:11" x14ac:dyDescent="0.25">
      <c r="A92" s="202" t="s">
        <v>184</v>
      </c>
      <c r="B92" s="108">
        <v>1.4560204794926255</v>
      </c>
      <c r="C92" s="108">
        <v>1.5366797656251736</v>
      </c>
      <c r="D92" s="108">
        <v>1.6797963250408827</v>
      </c>
      <c r="E92" s="128">
        <v>1.8381543214229541</v>
      </c>
      <c r="F92" s="173">
        <v>1.6107367745667887</v>
      </c>
      <c r="G92" s="108">
        <v>1.7600887009174346</v>
      </c>
      <c r="H92" s="108">
        <v>1.815186170157508</v>
      </c>
      <c r="I92" s="108">
        <v>1.810978631713944</v>
      </c>
      <c r="J92" s="128">
        <v>1.9049020012283415</v>
      </c>
      <c r="K92" s="173">
        <v>1.7981985878102147</v>
      </c>
    </row>
    <row r="93" spans="1:11" x14ac:dyDescent="0.25">
      <c r="A93" s="202"/>
      <c r="B93" s="106"/>
      <c r="C93" s="106"/>
      <c r="D93" s="106"/>
      <c r="E93" s="120"/>
      <c r="F93" s="107"/>
      <c r="G93" s="106"/>
      <c r="H93" s="94"/>
      <c r="I93" s="94"/>
      <c r="J93" s="120"/>
      <c r="K93" s="107"/>
    </row>
    <row r="94" spans="1:11" x14ac:dyDescent="0.25">
      <c r="A94" s="198" t="s">
        <v>203</v>
      </c>
      <c r="B94" s="100">
        <v>32298.70639398112</v>
      </c>
      <c r="C94" s="100">
        <v>35307.301570089185</v>
      </c>
      <c r="D94" s="100">
        <v>33856.362907498915</v>
      </c>
      <c r="E94" s="129">
        <v>44392.319921230373</v>
      </c>
      <c r="F94" s="101">
        <v>145854.69079279958</v>
      </c>
      <c r="G94" s="100">
        <v>49497.501684823364</v>
      </c>
      <c r="H94" s="100">
        <v>51854.936330254597</v>
      </c>
      <c r="I94" s="100">
        <v>47140.954971687635</v>
      </c>
      <c r="J94" s="129">
        <v>55411.658261908684</v>
      </c>
      <c r="K94" s="101">
        <v>203905.05124867428</v>
      </c>
    </row>
    <row r="95" spans="1:11" x14ac:dyDescent="0.25">
      <c r="G95" s="86"/>
      <c r="H95" s="86"/>
      <c r="I95" s="86"/>
    </row>
    <row r="96" spans="1:11" ht="15.75" x14ac:dyDescent="0.25">
      <c r="A96" s="205" t="s">
        <v>160</v>
      </c>
      <c r="B96" s="102"/>
      <c r="C96" s="102"/>
      <c r="D96" s="102"/>
      <c r="E96" s="171"/>
      <c r="F96" s="103"/>
      <c r="G96" s="102"/>
      <c r="H96" s="102"/>
      <c r="I96" s="102"/>
      <c r="J96" s="171"/>
      <c r="K96" s="103"/>
    </row>
    <row r="97" spans="1:11" x14ac:dyDescent="0.25">
      <c r="A97" s="202" t="s">
        <v>32</v>
      </c>
      <c r="B97" s="121">
        <v>220975.73061578089</v>
      </c>
      <c r="C97" s="121">
        <v>217659.72778544703</v>
      </c>
      <c r="D97" s="121">
        <v>222182.19933567476</v>
      </c>
      <c r="E97" s="122">
        <v>223511.22319015616</v>
      </c>
      <c r="F97" s="99">
        <v>884328.88092705875</v>
      </c>
      <c r="G97" s="121">
        <v>213342.68667209669</v>
      </c>
      <c r="H97" s="121">
        <v>208389.05568001734</v>
      </c>
      <c r="I97" s="121">
        <v>225983.89470776875</v>
      </c>
      <c r="J97" s="122">
        <v>233927.69164421575</v>
      </c>
      <c r="K97" s="125">
        <v>881643.32870409859</v>
      </c>
    </row>
    <row r="98" spans="1:11" x14ac:dyDescent="0.25">
      <c r="A98" s="225" t="s">
        <v>153</v>
      </c>
      <c r="B98" s="117">
        <v>204720.71840875363</v>
      </c>
      <c r="C98" s="117">
        <v>199591.62841377122</v>
      </c>
      <c r="D98" s="117">
        <v>201024.55679867446</v>
      </c>
      <c r="E98" s="118">
        <v>199171.96632429963</v>
      </c>
      <c r="F98" s="95">
        <v>804508.86994549888</v>
      </c>
      <c r="G98" s="117">
        <v>189133.08007094305</v>
      </c>
      <c r="H98" s="117">
        <v>183686.4682822983</v>
      </c>
      <c r="I98" s="117">
        <v>200966.93261169997</v>
      </c>
      <c r="J98" s="118">
        <v>208100.20819427</v>
      </c>
      <c r="K98" s="126">
        <v>781886.68915921135</v>
      </c>
    </row>
    <row r="99" spans="1:11" x14ac:dyDescent="0.25">
      <c r="A99" s="197" t="s">
        <v>154</v>
      </c>
      <c r="B99" s="117">
        <v>4261.9084544689722</v>
      </c>
      <c r="C99" s="117">
        <v>4781.7668275894503</v>
      </c>
      <c r="D99" s="117">
        <v>6786.4151043702568</v>
      </c>
      <c r="E99" s="118">
        <v>9098.9571670562127</v>
      </c>
      <c r="F99" s="95">
        <v>24929.047553484892</v>
      </c>
      <c r="G99" s="117">
        <v>9714.8595636047648</v>
      </c>
      <c r="H99" s="117">
        <v>10714.49440543217</v>
      </c>
      <c r="I99" s="117">
        <v>12110.375431476319</v>
      </c>
      <c r="J99" s="118">
        <v>13763.979731637724</v>
      </c>
      <c r="K99" s="126">
        <v>46303.70913215098</v>
      </c>
    </row>
    <row r="100" spans="1:11" x14ac:dyDescent="0.25">
      <c r="A100" s="197" t="s">
        <v>155</v>
      </c>
      <c r="B100" s="117">
        <v>11993.103752558296</v>
      </c>
      <c r="C100" s="117">
        <v>13286.332544086345</v>
      </c>
      <c r="D100" s="117">
        <v>14371.227432630047</v>
      </c>
      <c r="E100" s="118">
        <v>15240.299698800318</v>
      </c>
      <c r="F100" s="95">
        <v>54890.963428075003</v>
      </c>
      <c r="G100" s="117">
        <v>14494.747037548892</v>
      </c>
      <c r="H100" s="117">
        <v>13988.09299228688</v>
      </c>
      <c r="I100" s="117">
        <v>12906.586664592471</v>
      </c>
      <c r="J100" s="118">
        <v>12063.503718308033</v>
      </c>
      <c r="K100" s="126">
        <v>53452.930412736278</v>
      </c>
    </row>
    <row r="101" spans="1:11" x14ac:dyDescent="0.25">
      <c r="A101" s="202" t="s">
        <v>179</v>
      </c>
      <c r="B101" s="108">
        <v>4.3959900868046917</v>
      </c>
      <c r="C101" s="108">
        <v>4.2898416593033479</v>
      </c>
      <c r="D101" s="108">
        <v>4.2237730719048399</v>
      </c>
      <c r="E101" s="128">
        <v>4.1009455156959556</v>
      </c>
      <c r="F101" s="173">
        <v>4.216728873902702</v>
      </c>
      <c r="G101" s="108">
        <v>3.8792075841334666</v>
      </c>
      <c r="H101" s="108">
        <v>3.7795669395419242</v>
      </c>
      <c r="I101" s="108">
        <v>3.9596542177877416</v>
      </c>
      <c r="J101" s="128">
        <v>3.8999700192029665</v>
      </c>
      <c r="K101" s="173">
        <v>3.8615106668853794</v>
      </c>
    </row>
    <row r="102" spans="1:11" x14ac:dyDescent="0.25">
      <c r="B102" s="94"/>
      <c r="C102" s="94"/>
      <c r="D102" s="94"/>
      <c r="E102" s="118"/>
      <c r="F102" s="95"/>
      <c r="G102" s="94"/>
      <c r="H102" s="94"/>
      <c r="I102" s="94"/>
      <c r="J102" s="118"/>
      <c r="K102" s="95"/>
    </row>
    <row r="103" spans="1:11" x14ac:dyDescent="0.25">
      <c r="A103" s="202" t="s">
        <v>180</v>
      </c>
      <c r="B103" s="121">
        <v>57.034750062424102</v>
      </c>
      <c r="C103" s="121">
        <v>61.935593372982602</v>
      </c>
      <c r="D103" s="121">
        <v>41.660565747871296</v>
      </c>
      <c r="E103" s="122">
        <v>17.968587024076001</v>
      </c>
      <c r="F103" s="99">
        <v>178.59949620735398</v>
      </c>
      <c r="G103" s="121">
        <v>30.680357623507803</v>
      </c>
      <c r="H103" s="121">
        <v>10.324121902545398</v>
      </c>
      <c r="I103" s="121">
        <v>30.324835641443102</v>
      </c>
      <c r="J103" s="122">
        <v>22.771200000247099</v>
      </c>
      <c r="K103" s="125">
        <v>94.100515167743396</v>
      </c>
    </row>
    <row r="104" spans="1:11" x14ac:dyDescent="0.25">
      <c r="A104" s="197" t="s">
        <v>156</v>
      </c>
      <c r="B104" s="117">
        <v>0</v>
      </c>
      <c r="C104" s="117">
        <v>0</v>
      </c>
      <c r="D104" s="117">
        <v>0</v>
      </c>
      <c r="E104" s="117">
        <v>0</v>
      </c>
      <c r="F104" s="95">
        <v>0</v>
      </c>
      <c r="G104" s="117">
        <v>0</v>
      </c>
      <c r="H104" s="117">
        <v>0</v>
      </c>
      <c r="I104" s="117">
        <v>0</v>
      </c>
      <c r="J104" s="117">
        <v>0</v>
      </c>
      <c r="K104" s="126">
        <v>0</v>
      </c>
    </row>
    <row r="105" spans="1:11" x14ac:dyDescent="0.25">
      <c r="A105" s="197" t="s">
        <v>154</v>
      </c>
      <c r="B105" s="117">
        <v>39.3403500624241</v>
      </c>
      <c r="C105" s="117">
        <v>46.879943372982602</v>
      </c>
      <c r="D105" s="117">
        <v>34.840145747871297</v>
      </c>
      <c r="E105" s="117">
        <v>2.2790570240760002</v>
      </c>
      <c r="F105" s="95">
        <v>123.33949620735399</v>
      </c>
      <c r="G105" s="117">
        <v>17.1173576235078</v>
      </c>
      <c r="H105" s="117">
        <v>23.887121902545399</v>
      </c>
      <c r="I105" s="117">
        <v>30.324835641443102</v>
      </c>
      <c r="J105" s="117">
        <v>22.771200000247099</v>
      </c>
      <c r="K105" s="126">
        <v>94.100515167743396</v>
      </c>
    </row>
    <row r="106" spans="1:11" x14ac:dyDescent="0.25">
      <c r="A106" s="197" t="s">
        <v>157</v>
      </c>
      <c r="B106" s="117">
        <v>0</v>
      </c>
      <c r="C106" s="117">
        <v>0</v>
      </c>
      <c r="D106" s="117">
        <v>0</v>
      </c>
      <c r="E106" s="117">
        <v>0</v>
      </c>
      <c r="F106" s="95">
        <v>0</v>
      </c>
      <c r="G106" s="117">
        <v>0</v>
      </c>
      <c r="H106" s="117">
        <v>0</v>
      </c>
      <c r="I106" s="117">
        <v>0</v>
      </c>
      <c r="J106" s="117">
        <v>0</v>
      </c>
      <c r="K106" s="126">
        <v>0</v>
      </c>
    </row>
    <row r="107" spans="1:11" x14ac:dyDescent="0.25">
      <c r="A107" s="197" t="s">
        <v>28</v>
      </c>
      <c r="B107" s="117">
        <v>17.694400000000002</v>
      </c>
      <c r="C107" s="117">
        <v>15.05565</v>
      </c>
      <c r="D107" s="117">
        <v>6.8204200000000004</v>
      </c>
      <c r="E107" s="117">
        <v>15.68953</v>
      </c>
      <c r="F107" s="95">
        <v>55.26</v>
      </c>
      <c r="G107" s="117">
        <v>13.563000000000001</v>
      </c>
      <c r="H107" s="117">
        <v>-13.563000000000001</v>
      </c>
      <c r="I107" s="117">
        <v>0</v>
      </c>
      <c r="J107" s="117">
        <v>0</v>
      </c>
      <c r="K107" s="126">
        <v>0</v>
      </c>
    </row>
    <row r="108" spans="1:11" x14ac:dyDescent="0.25">
      <c r="B108" s="94"/>
      <c r="C108" s="94"/>
      <c r="D108" s="94"/>
      <c r="E108" s="118"/>
      <c r="F108" s="95"/>
      <c r="G108" s="94"/>
      <c r="H108" s="94"/>
      <c r="I108" s="94"/>
      <c r="J108" s="118"/>
      <c r="K108" s="95"/>
    </row>
    <row r="109" spans="1:11" x14ac:dyDescent="0.25">
      <c r="A109" s="202" t="s">
        <v>181</v>
      </c>
      <c r="B109" s="121">
        <v>0</v>
      </c>
      <c r="C109" s="121">
        <v>0</v>
      </c>
      <c r="D109" s="121">
        <v>0</v>
      </c>
      <c r="E109" s="122">
        <v>0</v>
      </c>
      <c r="F109" s="99">
        <v>0</v>
      </c>
      <c r="G109" s="121">
        <v>0</v>
      </c>
      <c r="H109" s="121">
        <v>0</v>
      </c>
      <c r="I109" s="121">
        <v>0</v>
      </c>
      <c r="J109" s="122">
        <v>0</v>
      </c>
      <c r="K109" s="125">
        <v>0</v>
      </c>
    </row>
    <row r="110" spans="1:11" x14ac:dyDescent="0.25">
      <c r="A110" s="197" t="s">
        <v>156</v>
      </c>
      <c r="B110" s="117">
        <v>0</v>
      </c>
      <c r="C110" s="117">
        <v>0</v>
      </c>
      <c r="D110" s="117">
        <v>0</v>
      </c>
      <c r="E110" s="118">
        <v>0</v>
      </c>
      <c r="F110" s="95">
        <v>0</v>
      </c>
      <c r="G110" s="117">
        <v>0</v>
      </c>
      <c r="H110" s="117">
        <v>0</v>
      </c>
      <c r="I110" s="117">
        <v>0</v>
      </c>
      <c r="J110" s="118">
        <v>0</v>
      </c>
      <c r="K110" s="126">
        <v>0</v>
      </c>
    </row>
    <row r="111" spans="1:11" x14ac:dyDescent="0.25">
      <c r="A111" s="197" t="s">
        <v>154</v>
      </c>
      <c r="B111" s="117">
        <v>0</v>
      </c>
      <c r="C111" s="117">
        <v>0</v>
      </c>
      <c r="D111" s="117">
        <v>0</v>
      </c>
      <c r="E111" s="118">
        <v>0</v>
      </c>
      <c r="F111" s="95">
        <v>0</v>
      </c>
      <c r="G111" s="117">
        <v>0</v>
      </c>
      <c r="H111" s="117">
        <v>0</v>
      </c>
      <c r="I111" s="117">
        <v>0</v>
      </c>
      <c r="J111" s="118">
        <v>0</v>
      </c>
      <c r="K111" s="126">
        <v>0</v>
      </c>
    </row>
    <row r="112" spans="1:11" x14ac:dyDescent="0.25">
      <c r="A112" s="197" t="s">
        <v>157</v>
      </c>
      <c r="B112" s="117">
        <v>0</v>
      </c>
      <c r="C112" s="117">
        <v>0</v>
      </c>
      <c r="D112" s="117">
        <v>0</v>
      </c>
      <c r="E112" s="118">
        <v>0</v>
      </c>
      <c r="F112" s="95">
        <v>0</v>
      </c>
      <c r="G112" s="117">
        <v>0</v>
      </c>
      <c r="H112" s="117">
        <v>0</v>
      </c>
      <c r="I112" s="117">
        <v>0</v>
      </c>
      <c r="J112" s="118">
        <v>0</v>
      </c>
      <c r="K112" s="126">
        <v>0</v>
      </c>
    </row>
    <row r="113" spans="1:11" x14ac:dyDescent="0.25">
      <c r="A113" s="197" t="s">
        <v>28</v>
      </c>
      <c r="B113" s="117">
        <v>0</v>
      </c>
      <c r="C113" s="117">
        <v>0</v>
      </c>
      <c r="D113" s="117">
        <v>0</v>
      </c>
      <c r="E113" s="118">
        <v>0</v>
      </c>
      <c r="F113" s="95">
        <v>0</v>
      </c>
      <c r="G113" s="117">
        <v>0</v>
      </c>
      <c r="H113" s="117">
        <v>0</v>
      </c>
      <c r="I113" s="117">
        <v>0</v>
      </c>
      <c r="J113" s="118">
        <v>0</v>
      </c>
      <c r="K113" s="126">
        <v>0</v>
      </c>
    </row>
    <row r="114" spans="1:11" x14ac:dyDescent="0.25">
      <c r="A114" s="202" t="s">
        <v>182</v>
      </c>
      <c r="B114" s="121" t="s">
        <v>185</v>
      </c>
      <c r="C114" s="121" t="s">
        <v>185</v>
      </c>
      <c r="D114" s="121" t="s">
        <v>185</v>
      </c>
      <c r="E114" s="122" t="s">
        <v>185</v>
      </c>
      <c r="F114" s="99" t="s">
        <v>185</v>
      </c>
      <c r="G114" s="121" t="s">
        <v>185</v>
      </c>
      <c r="H114" s="121" t="s">
        <v>185</v>
      </c>
      <c r="I114" s="121" t="s">
        <v>185</v>
      </c>
      <c r="J114" s="122" t="s">
        <v>185</v>
      </c>
      <c r="K114" s="173" t="s">
        <v>185</v>
      </c>
    </row>
    <row r="115" spans="1:11" x14ac:dyDescent="0.25">
      <c r="B115" s="94"/>
      <c r="C115" s="94"/>
      <c r="D115" s="94"/>
      <c r="E115" s="118"/>
      <c r="F115" s="95"/>
      <c r="G115" s="94"/>
      <c r="H115" s="94"/>
      <c r="I115" s="94"/>
      <c r="J115" s="118"/>
      <c r="K115" s="95"/>
    </row>
    <row r="116" spans="1:11" x14ac:dyDescent="0.25">
      <c r="A116" s="202" t="s">
        <v>183</v>
      </c>
      <c r="B116" s="121">
        <v>57.034750062424102</v>
      </c>
      <c r="C116" s="121">
        <v>61.935593372982602</v>
      </c>
      <c r="D116" s="121">
        <v>41.660565747871296</v>
      </c>
      <c r="E116" s="122">
        <v>17.968587024076001</v>
      </c>
      <c r="F116" s="99">
        <v>178.59949620735398</v>
      </c>
      <c r="G116" s="121">
        <v>30.680357623507803</v>
      </c>
      <c r="H116" s="121">
        <v>10.324121902545398</v>
      </c>
      <c r="I116" s="121">
        <v>30.324835641443102</v>
      </c>
      <c r="J116" s="122">
        <v>22.771200000247099</v>
      </c>
      <c r="K116" s="125">
        <v>94.100515167743396</v>
      </c>
    </row>
    <row r="117" spans="1:11" x14ac:dyDescent="0.25">
      <c r="A117" s="197" t="s">
        <v>156</v>
      </c>
      <c r="B117" s="117">
        <v>0</v>
      </c>
      <c r="C117" s="117">
        <v>0</v>
      </c>
      <c r="D117" s="117">
        <v>0</v>
      </c>
      <c r="E117" s="118">
        <v>0</v>
      </c>
      <c r="F117" s="95">
        <v>0</v>
      </c>
      <c r="G117" s="117">
        <v>0</v>
      </c>
      <c r="H117" s="117">
        <v>0</v>
      </c>
      <c r="I117" s="117">
        <v>0</v>
      </c>
      <c r="J117" s="118">
        <v>0</v>
      </c>
      <c r="K117" s="126">
        <v>0</v>
      </c>
    </row>
    <row r="118" spans="1:11" x14ac:dyDescent="0.25">
      <c r="A118" s="197" t="s">
        <v>154</v>
      </c>
      <c r="B118" s="117">
        <v>39.3403500624241</v>
      </c>
      <c r="C118" s="117">
        <v>46.879943372982602</v>
      </c>
      <c r="D118" s="117">
        <v>34.840145747871297</v>
      </c>
      <c r="E118" s="118">
        <v>2.2790570240760002</v>
      </c>
      <c r="F118" s="95">
        <v>123.33949620735399</v>
      </c>
      <c r="G118" s="117">
        <v>17.1173576235078</v>
      </c>
      <c r="H118" s="117">
        <v>23.887121902545399</v>
      </c>
      <c r="I118" s="117">
        <v>30.324835641443102</v>
      </c>
      <c r="J118" s="118">
        <v>22.771200000247099</v>
      </c>
      <c r="K118" s="126">
        <v>94.100515167743396</v>
      </c>
    </row>
    <row r="119" spans="1:11" x14ac:dyDescent="0.25">
      <c r="A119" s="197" t="s">
        <v>157</v>
      </c>
      <c r="B119" s="117">
        <v>0</v>
      </c>
      <c r="C119" s="117">
        <v>0</v>
      </c>
      <c r="D119" s="117">
        <v>0</v>
      </c>
      <c r="E119" s="118">
        <v>0</v>
      </c>
      <c r="F119" s="95">
        <v>0</v>
      </c>
      <c r="G119" s="117">
        <v>0</v>
      </c>
      <c r="H119" s="117">
        <v>0</v>
      </c>
      <c r="I119" s="117">
        <v>0</v>
      </c>
      <c r="J119" s="118">
        <v>0</v>
      </c>
      <c r="K119" s="126">
        <v>0</v>
      </c>
    </row>
    <row r="120" spans="1:11" x14ac:dyDescent="0.25">
      <c r="A120" s="197" t="s">
        <v>28</v>
      </c>
      <c r="B120" s="117">
        <v>17.694400000000002</v>
      </c>
      <c r="C120" s="117">
        <v>15.05565</v>
      </c>
      <c r="D120" s="117">
        <v>6.8204200000000004</v>
      </c>
      <c r="E120" s="118">
        <v>15.68953</v>
      </c>
      <c r="F120" s="95">
        <v>55.26</v>
      </c>
      <c r="G120" s="117">
        <v>13.563000000000001</v>
      </c>
      <c r="H120" s="117">
        <v>-13.563000000000001</v>
      </c>
      <c r="I120" s="117">
        <v>0</v>
      </c>
      <c r="J120" s="118">
        <v>0</v>
      </c>
      <c r="K120" s="126">
        <v>0</v>
      </c>
    </row>
    <row r="121" spans="1:11" x14ac:dyDescent="0.25">
      <c r="G121" s="86"/>
      <c r="H121" s="86"/>
      <c r="I121" s="86"/>
    </row>
    <row r="122" spans="1:11" x14ac:dyDescent="0.25">
      <c r="A122" s="202" t="s">
        <v>85</v>
      </c>
      <c r="B122" s="121">
        <v>3838.5307564883442</v>
      </c>
      <c r="C122" s="121">
        <v>5391.1077319741398</v>
      </c>
      <c r="D122" s="121">
        <v>7265.4899250151584</v>
      </c>
      <c r="E122" s="122">
        <v>8981.9316448405716</v>
      </c>
      <c r="F122" s="127">
        <v>25477.060058318217</v>
      </c>
      <c r="G122" s="121">
        <v>10264.772031340879</v>
      </c>
      <c r="H122" s="121">
        <v>11868.966210318209</v>
      </c>
      <c r="I122" s="121">
        <v>14456.940763693185</v>
      </c>
      <c r="J122" s="122">
        <v>15057.742245651591</v>
      </c>
      <c r="K122" s="127">
        <v>51648.421251003863</v>
      </c>
    </row>
    <row r="123" spans="1:11" x14ac:dyDescent="0.25">
      <c r="A123" s="202" t="s">
        <v>184</v>
      </c>
      <c r="B123" s="108">
        <v>1.0492312686968164</v>
      </c>
      <c r="C123" s="108">
        <v>1.0971414210585564</v>
      </c>
      <c r="D123" s="108">
        <v>1.1619149986578794</v>
      </c>
      <c r="E123" s="128">
        <v>1.1884915569206393</v>
      </c>
      <c r="F123" s="173">
        <v>1.1309310286986081</v>
      </c>
      <c r="G123" s="108">
        <v>1.2075479281700519</v>
      </c>
      <c r="H123" s="108">
        <v>1.270027815744774</v>
      </c>
      <c r="I123" s="108">
        <v>1.3803599819897647</v>
      </c>
      <c r="J123" s="128">
        <v>1.2899907066179628</v>
      </c>
      <c r="K123" s="173">
        <v>1.2614414589255476</v>
      </c>
    </row>
    <row r="124" spans="1:11" x14ac:dyDescent="0.25">
      <c r="A124" s="202"/>
      <c r="B124" s="106"/>
      <c r="C124" s="106"/>
      <c r="D124" s="106"/>
      <c r="E124" s="120"/>
      <c r="F124" s="107"/>
      <c r="G124" s="106"/>
      <c r="H124" s="94"/>
      <c r="I124" s="94"/>
      <c r="J124" s="120"/>
      <c r="K124" s="107"/>
    </row>
    <row r="125" spans="1:11" x14ac:dyDescent="0.25">
      <c r="A125" s="198" t="s">
        <v>203</v>
      </c>
      <c r="B125" s="100">
        <v>3137.0523845490534</v>
      </c>
      <c r="C125" s="100">
        <v>6011.652672696131</v>
      </c>
      <c r="D125" s="100">
        <v>7787.9552278728806</v>
      </c>
      <c r="E125" s="129">
        <v>4995.2332054154831</v>
      </c>
      <c r="F125" s="101">
        <v>21931.893490533548</v>
      </c>
      <c r="G125" s="100">
        <v>3991.9878972380247</v>
      </c>
      <c r="H125" s="100">
        <v>5331.2505314758455</v>
      </c>
      <c r="I125" s="100">
        <v>5819.7304789720802</v>
      </c>
      <c r="J125" s="129">
        <v>7716.4968832369777</v>
      </c>
      <c r="K125" s="101">
        <v>22859.465790922928</v>
      </c>
    </row>
    <row r="126" spans="1:11" x14ac:dyDescent="0.25">
      <c r="F126" s="105"/>
      <c r="G126" s="130"/>
      <c r="H126" s="130"/>
      <c r="I126" s="130"/>
      <c r="K126" s="105"/>
    </row>
    <row r="127" spans="1:11" x14ac:dyDescent="0.25">
      <c r="F127" s="105"/>
      <c r="G127" s="130"/>
      <c r="H127" s="130"/>
      <c r="I127" s="130"/>
      <c r="K127" s="105"/>
    </row>
    <row r="128" spans="1:11" x14ac:dyDescent="0.25">
      <c r="F128" s="105"/>
      <c r="G128" s="130"/>
      <c r="H128" s="130"/>
      <c r="I128" s="130"/>
      <c r="K128" s="105"/>
    </row>
  </sheetData>
  <hyperlinks>
    <hyperlink ref="A1" location="Index!Print_Area" display="Back to index"/>
  </hyperlinks>
  <pageMargins left="0.7" right="0.7" top="0.75" bottom="0.75" header="0.3" footer="0.3"/>
  <pageSetup paperSize="9" scale="4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5"/>
  <sheetViews>
    <sheetView showGridLines="0" view="pageBreakPreview" zoomScale="85" zoomScaleNormal="100" zoomScaleSheetLayoutView="85" workbookViewId="0">
      <pane xSplit="1" ySplit="3" topLeftCell="B4" activePane="bottomRight" state="frozenSplit"/>
      <selection activeCell="A50" sqref="A50"/>
      <selection pane="topRight" activeCell="A50" sqref="A50"/>
      <selection pane="bottomLeft" activeCell="A50" sqref="A50"/>
      <selection pane="bottomRight" activeCell="B30" sqref="B30"/>
    </sheetView>
  </sheetViews>
  <sheetFormatPr defaultColWidth="9.140625" defaultRowHeight="15" x14ac:dyDescent="0.25"/>
  <cols>
    <col min="1" max="1" width="36.140625" style="238" bestFit="1" customWidth="1"/>
    <col min="2" max="5" width="8.85546875" bestFit="1" customWidth="1"/>
    <col min="6" max="6" width="8.28515625" style="2" bestFit="1" customWidth="1"/>
    <col min="7" max="10" width="8.85546875" bestFit="1" customWidth="1"/>
    <col min="11" max="11" width="8.28515625" style="2" bestFit="1" customWidth="1"/>
  </cols>
  <sheetData>
    <row r="1" spans="1:11" x14ac:dyDescent="0.25">
      <c r="A1" s="233" t="s">
        <v>118</v>
      </c>
      <c r="B1" s="134"/>
      <c r="C1" s="134"/>
      <c r="D1" s="134"/>
      <c r="E1" s="134"/>
      <c r="G1" s="134"/>
      <c r="H1" s="134"/>
      <c r="I1" s="134"/>
      <c r="J1" s="134"/>
    </row>
    <row r="2" spans="1:11" s="7" customFormat="1" ht="15.75" x14ac:dyDescent="0.25">
      <c r="A2" s="248" t="s">
        <v>29</v>
      </c>
      <c r="B2" s="230" t="s">
        <v>89</v>
      </c>
      <c r="C2" s="230" t="s">
        <v>90</v>
      </c>
      <c r="D2" s="230" t="s">
        <v>91</v>
      </c>
      <c r="E2" s="230" t="s">
        <v>92</v>
      </c>
      <c r="F2" s="231" t="s">
        <v>93</v>
      </c>
      <c r="G2" s="188" t="s">
        <v>174</v>
      </c>
      <c r="H2" s="188" t="s">
        <v>175</v>
      </c>
      <c r="I2" s="188" t="s">
        <v>176</v>
      </c>
      <c r="J2" s="230" t="s">
        <v>177</v>
      </c>
      <c r="K2" s="231" t="s">
        <v>178</v>
      </c>
    </row>
    <row r="3" spans="1:11" s="5" customFormat="1" ht="15.75" x14ac:dyDescent="0.25">
      <c r="A3" s="249" t="s">
        <v>3</v>
      </c>
      <c r="F3" s="6"/>
      <c r="K3" s="6"/>
    </row>
    <row r="4" spans="1:11" s="14" customFormat="1" x14ac:dyDescent="0.25">
      <c r="A4" s="242" t="s">
        <v>0</v>
      </c>
      <c r="B4" s="247">
        <v>312</v>
      </c>
      <c r="C4" s="34">
        <v>309</v>
      </c>
      <c r="D4" s="34">
        <v>308</v>
      </c>
      <c r="E4" s="34">
        <v>316</v>
      </c>
      <c r="F4" s="36">
        <v>1245</v>
      </c>
      <c r="G4" s="133">
        <v>295</v>
      </c>
      <c r="H4" s="14">
        <v>284</v>
      </c>
      <c r="I4" s="14">
        <v>286</v>
      </c>
      <c r="J4" s="34">
        <v>273</v>
      </c>
      <c r="K4" s="36">
        <v>1138</v>
      </c>
    </row>
    <row r="5" spans="1:11" s="14" customFormat="1" x14ac:dyDescent="0.25">
      <c r="A5" s="242" t="s">
        <v>1</v>
      </c>
      <c r="B5" s="216">
        <v>186</v>
      </c>
      <c r="C5" s="34">
        <v>185</v>
      </c>
      <c r="D5" s="34">
        <v>181</v>
      </c>
      <c r="E5" s="34">
        <v>204</v>
      </c>
      <c r="F5" s="36">
        <v>756</v>
      </c>
      <c r="G5" s="132">
        <v>196</v>
      </c>
      <c r="H5" s="14">
        <v>189</v>
      </c>
      <c r="I5" s="14">
        <v>198</v>
      </c>
      <c r="J5" s="34">
        <v>222</v>
      </c>
      <c r="K5" s="36">
        <v>805</v>
      </c>
    </row>
    <row r="6" spans="1:11" s="14" customFormat="1" x14ac:dyDescent="0.25">
      <c r="A6" s="242" t="s">
        <v>2</v>
      </c>
      <c r="B6" s="216">
        <v>83</v>
      </c>
      <c r="C6" s="34">
        <v>86</v>
      </c>
      <c r="D6" s="34">
        <v>87</v>
      </c>
      <c r="E6" s="34">
        <v>79</v>
      </c>
      <c r="F6" s="36">
        <v>335</v>
      </c>
      <c r="G6" s="132">
        <v>71</v>
      </c>
      <c r="H6" s="14">
        <v>67</v>
      </c>
      <c r="I6" s="14">
        <v>55</v>
      </c>
      <c r="J6" s="34">
        <v>58</v>
      </c>
      <c r="K6" s="36">
        <v>251</v>
      </c>
    </row>
    <row r="7" spans="1:11" s="12" customFormat="1" x14ac:dyDescent="0.25">
      <c r="A7" s="253" t="s">
        <v>200</v>
      </c>
      <c r="B7" s="92">
        <f>+'Group P&amp;L'!B10</f>
        <v>581</v>
      </c>
      <c r="C7" s="92">
        <f>+'Group P&amp;L'!C10</f>
        <v>580</v>
      </c>
      <c r="D7" s="92">
        <f>+'Group P&amp;L'!D10</f>
        <v>576</v>
      </c>
      <c r="E7" s="92">
        <f>+'Group P&amp;L'!E10</f>
        <v>599</v>
      </c>
      <c r="F7" s="93">
        <f>+'Group P&amp;L'!F10</f>
        <v>2336</v>
      </c>
      <c r="G7" s="92">
        <f>+'Group P&amp;L'!G10</f>
        <v>562</v>
      </c>
      <c r="H7" s="92">
        <f>+'Group P&amp;L'!H10</f>
        <v>540</v>
      </c>
      <c r="I7" s="92">
        <f>+'Group P&amp;L'!I10</f>
        <v>539</v>
      </c>
      <c r="J7" s="92">
        <f>+'Group P&amp;L'!J10</f>
        <v>553</v>
      </c>
      <c r="K7" s="93">
        <f>+'Group P&amp;L'!K10</f>
        <v>2194</v>
      </c>
    </row>
    <row r="8" spans="1:11" s="14" customFormat="1" ht="8.25" customHeight="1" x14ac:dyDescent="0.25">
      <c r="A8" s="242"/>
      <c r="B8" s="216"/>
      <c r="C8" s="34"/>
      <c r="D8" s="34"/>
      <c r="E8" s="34"/>
      <c r="F8" s="36"/>
      <c r="G8" s="132"/>
      <c r="J8" s="34"/>
      <c r="K8" s="36"/>
    </row>
    <row r="10" spans="1:11" s="8" customFormat="1" x14ac:dyDescent="0.25">
      <c r="A10" s="240" t="s">
        <v>88</v>
      </c>
      <c r="B10" s="32">
        <v>6.0000000000000001E-3</v>
      </c>
      <c r="C10" s="32">
        <v>4.7E-2</v>
      </c>
      <c r="D10" s="32">
        <v>1.9E-2</v>
      </c>
      <c r="E10" s="32">
        <v>-4.0000000000000001E-3</v>
      </c>
      <c r="F10" s="131">
        <v>1.6E-2</v>
      </c>
      <c r="G10" s="32">
        <v>-7.0000000000000007E-2</v>
      </c>
      <c r="H10" s="32">
        <v>-9.9000000000000005E-2</v>
      </c>
      <c r="I10" s="32">
        <v>-9.1999999999999998E-2</v>
      </c>
      <c r="J10" s="32">
        <v>-6.6000000000000003E-2</v>
      </c>
      <c r="K10" s="131">
        <v>-6.2E-2</v>
      </c>
    </row>
    <row r="12" spans="1:11" x14ac:dyDescent="0.25">
      <c r="B12" s="50"/>
      <c r="G12" s="50"/>
    </row>
    <row r="13" spans="1:11" x14ac:dyDescent="0.25">
      <c r="B13" s="14"/>
      <c r="C13" s="14"/>
      <c r="D13" s="14"/>
      <c r="E13" s="14"/>
      <c r="F13" s="15"/>
      <c r="G13" s="14"/>
      <c r="H13" s="14"/>
      <c r="I13" s="14"/>
      <c r="J13" s="14"/>
      <c r="K13" s="15"/>
    </row>
    <row r="15" spans="1:11" x14ac:dyDescent="0.25">
      <c r="B15" s="14"/>
      <c r="C15" s="14"/>
      <c r="D15" s="14"/>
      <c r="E15" s="14"/>
      <c r="F15" s="15"/>
      <c r="G15" s="14"/>
      <c r="H15" s="14"/>
      <c r="I15" s="14"/>
      <c r="J15" s="14"/>
      <c r="K15" s="15"/>
    </row>
  </sheetData>
  <hyperlinks>
    <hyperlink ref="A1" location="Index!A1" display="Back to index"/>
  </hyperlinks>
  <pageMargins left="0.7" right="0.7" top="0.75" bottom="0.75" header="0.3" footer="0.3"/>
  <pageSetup paperSize="9" scale="82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1"/>
  <sheetViews>
    <sheetView view="pageBreakPreview" zoomScale="80" zoomScaleNormal="85" zoomScaleSheetLayoutView="80" workbookViewId="0">
      <pane xSplit="1" ySplit="3" topLeftCell="B4" activePane="bottomRight" state="frozenSplit"/>
      <selection activeCell="A50" sqref="A50"/>
      <selection pane="topRight" activeCell="A50" sqref="A50"/>
      <selection pane="bottomLeft" activeCell="A50" sqref="A50"/>
      <selection pane="bottomRight" activeCell="A50" sqref="A50"/>
    </sheetView>
  </sheetViews>
  <sheetFormatPr defaultColWidth="9.140625" defaultRowHeight="15" x14ac:dyDescent="0.25"/>
  <cols>
    <col min="1" max="1" width="27.42578125" style="197" bestFit="1" customWidth="1"/>
    <col min="2" max="5" width="8.85546875" style="50" bestFit="1" customWidth="1"/>
    <col min="6" max="6" width="8.28515625" style="51" bestFit="1" customWidth="1"/>
    <col min="7" max="10" width="8.85546875" style="50" bestFit="1" customWidth="1"/>
    <col min="11" max="11" width="8.28515625" style="51" bestFit="1" customWidth="1"/>
    <col min="12" max="16384" width="9.140625" style="50"/>
  </cols>
  <sheetData>
    <row r="1" spans="1:11" x14ac:dyDescent="0.25">
      <c r="A1" s="207" t="s">
        <v>118</v>
      </c>
      <c r="B1" s="130"/>
      <c r="C1" s="130"/>
      <c r="D1" s="130"/>
      <c r="E1" s="130"/>
      <c r="G1" s="130"/>
      <c r="H1" s="130"/>
      <c r="I1" s="130"/>
      <c r="J1" s="130"/>
    </row>
    <row r="2" spans="1:11" s="52" customFormat="1" ht="15.75" x14ac:dyDescent="0.25">
      <c r="A2" s="205" t="s">
        <v>30</v>
      </c>
      <c r="B2" s="188" t="s">
        <v>89</v>
      </c>
      <c r="C2" s="188" t="s">
        <v>90</v>
      </c>
      <c r="D2" s="188" t="s">
        <v>91</v>
      </c>
      <c r="E2" s="188" t="s">
        <v>92</v>
      </c>
      <c r="F2" s="212" t="s">
        <v>93</v>
      </c>
      <c r="G2" s="188" t="s">
        <v>174</v>
      </c>
      <c r="H2" s="188" t="s">
        <v>175</v>
      </c>
      <c r="I2" s="188" t="s">
        <v>176</v>
      </c>
      <c r="J2" s="188" t="s">
        <v>177</v>
      </c>
      <c r="K2" s="212" t="s">
        <v>178</v>
      </c>
    </row>
    <row r="3" spans="1:11" s="53" customFormat="1" ht="15.75" x14ac:dyDescent="0.25">
      <c r="A3" s="245" t="s">
        <v>3</v>
      </c>
      <c r="F3" s="54"/>
      <c r="K3" s="54"/>
    </row>
    <row r="4" spans="1:11" s="55" customFormat="1" x14ac:dyDescent="0.25">
      <c r="A4" s="142" t="s">
        <v>0</v>
      </c>
      <c r="B4" s="55">
        <v>70</v>
      </c>
      <c r="C4" s="55">
        <v>92</v>
      </c>
      <c r="D4" s="55">
        <v>55</v>
      </c>
      <c r="E4" s="55">
        <v>167</v>
      </c>
      <c r="F4" s="56">
        <v>383.9</v>
      </c>
      <c r="G4" s="55">
        <v>64</v>
      </c>
      <c r="H4" s="55">
        <v>85</v>
      </c>
      <c r="I4" s="55">
        <v>104</v>
      </c>
      <c r="J4" s="55">
        <v>119</v>
      </c>
      <c r="K4" s="56">
        <v>372</v>
      </c>
    </row>
    <row r="5" spans="1:11" s="55" customFormat="1" x14ac:dyDescent="0.25">
      <c r="A5" s="142" t="s">
        <v>1</v>
      </c>
      <c r="B5" s="55">
        <v>69</v>
      </c>
      <c r="C5" s="55">
        <v>92</v>
      </c>
      <c r="D5" s="55">
        <v>76.099999999999994</v>
      </c>
      <c r="E5" s="55">
        <v>135.4</v>
      </c>
      <c r="F5" s="56">
        <v>372.5</v>
      </c>
      <c r="G5" s="55">
        <v>115</v>
      </c>
      <c r="H5" s="55">
        <v>46</v>
      </c>
      <c r="I5" s="55">
        <v>130</v>
      </c>
      <c r="J5" s="55">
        <v>296</v>
      </c>
      <c r="K5" s="56">
        <v>587</v>
      </c>
    </row>
    <row r="6" spans="1:11" s="55" customFormat="1" x14ac:dyDescent="0.25">
      <c r="A6" s="142" t="s">
        <v>2</v>
      </c>
      <c r="B6" s="55">
        <v>35</v>
      </c>
      <c r="C6" s="55">
        <v>80</v>
      </c>
      <c r="D6" s="55">
        <v>76</v>
      </c>
      <c r="E6" s="55">
        <v>223</v>
      </c>
      <c r="F6" s="56">
        <v>414</v>
      </c>
      <c r="G6" s="55">
        <v>29</v>
      </c>
      <c r="H6" s="55">
        <v>42</v>
      </c>
      <c r="I6" s="55">
        <v>101</v>
      </c>
      <c r="J6" s="55">
        <v>153</v>
      </c>
      <c r="K6" s="56">
        <v>325</v>
      </c>
    </row>
    <row r="7" spans="1:11" s="55" customFormat="1" x14ac:dyDescent="0.25">
      <c r="A7" s="142" t="s">
        <v>33</v>
      </c>
      <c r="B7" s="55">
        <v>10</v>
      </c>
      <c r="C7" s="55">
        <v>16</v>
      </c>
      <c r="D7" s="55">
        <v>-15</v>
      </c>
      <c r="E7" s="55">
        <v>11</v>
      </c>
      <c r="F7" s="56">
        <v>22</v>
      </c>
      <c r="G7" s="55">
        <v>1</v>
      </c>
      <c r="H7" s="55">
        <v>3</v>
      </c>
      <c r="I7" s="55">
        <v>6</v>
      </c>
      <c r="J7" s="55">
        <v>12</v>
      </c>
      <c r="K7" s="56">
        <v>22</v>
      </c>
    </row>
    <row r="8" spans="1:11" s="57" customFormat="1" x14ac:dyDescent="0.25">
      <c r="A8" s="246" t="s">
        <v>31</v>
      </c>
      <c r="B8" s="91">
        <v>184</v>
      </c>
      <c r="C8" s="91">
        <v>280</v>
      </c>
      <c r="D8" s="91">
        <v>192</v>
      </c>
      <c r="E8" s="91">
        <v>536.4</v>
      </c>
      <c r="F8" s="147">
        <v>1192.4000000000001</v>
      </c>
      <c r="G8" s="91">
        <v>209</v>
      </c>
      <c r="H8" s="91">
        <v>176</v>
      </c>
      <c r="I8" s="91">
        <v>341</v>
      </c>
      <c r="J8" s="91">
        <v>580</v>
      </c>
      <c r="K8" s="147">
        <v>1306</v>
      </c>
    </row>
    <row r="9" spans="1:11" x14ac:dyDescent="0.25">
      <c r="A9" s="142"/>
    </row>
    <row r="10" spans="1:11" x14ac:dyDescent="0.25">
      <c r="C10" s="59"/>
      <c r="H10" s="59"/>
    </row>
    <row r="11" spans="1:11" x14ac:dyDescent="0.25">
      <c r="K11" s="56"/>
    </row>
  </sheetData>
  <hyperlinks>
    <hyperlink ref="A1" location="Index!A1" display="Back to index"/>
  </hyperlinks>
  <pageMargins left="0.7" right="0.7" top="0.75" bottom="0.75" header="0.3" footer="0.3"/>
  <pageSetup paperSize="9" scale="92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9"/>
  <sheetViews>
    <sheetView showGridLines="0" view="pageBreakPreview" zoomScale="85" zoomScaleNormal="100" zoomScaleSheetLayoutView="85" workbookViewId="0">
      <pane xSplit="1" ySplit="2" topLeftCell="B3" activePane="bottomRight" state="frozenSplit"/>
      <selection activeCell="A50" sqref="A50"/>
      <selection pane="topRight" activeCell="A50" sqref="A50"/>
      <selection pane="bottomLeft" activeCell="A50" sqref="A50"/>
      <selection pane="bottomRight"/>
    </sheetView>
  </sheetViews>
  <sheetFormatPr defaultColWidth="9.140625" defaultRowHeight="15" x14ac:dyDescent="0.25"/>
  <cols>
    <col min="1" max="1" width="39" style="238" bestFit="1" customWidth="1"/>
    <col min="2" max="2" width="9.42578125" bestFit="1" customWidth="1"/>
    <col min="3" max="5" width="8.85546875" bestFit="1" customWidth="1"/>
    <col min="6" max="6" width="8.28515625" style="2" bestFit="1" customWidth="1"/>
    <col min="7" max="7" width="9.42578125" bestFit="1" customWidth="1"/>
    <col min="8" max="9" width="8.85546875" bestFit="1" customWidth="1"/>
    <col min="10" max="10" width="9.42578125" bestFit="1" customWidth="1"/>
    <col min="11" max="11" width="8.28515625" style="2" bestFit="1" customWidth="1"/>
  </cols>
  <sheetData>
    <row r="1" spans="1:11" s="4" customFormat="1" ht="15.75" x14ac:dyDescent="0.25">
      <c r="A1" s="233" t="s">
        <v>118</v>
      </c>
      <c r="B1" s="230" t="s">
        <v>89</v>
      </c>
      <c r="C1" s="230" t="s">
        <v>90</v>
      </c>
      <c r="D1" s="230" t="s">
        <v>91</v>
      </c>
      <c r="E1" s="230" t="s">
        <v>92</v>
      </c>
      <c r="F1" s="232" t="s">
        <v>93</v>
      </c>
      <c r="G1" s="230" t="s">
        <v>174</v>
      </c>
      <c r="H1" s="230" t="s">
        <v>175</v>
      </c>
      <c r="I1" s="230" t="s">
        <v>176</v>
      </c>
      <c r="J1" s="230" t="s">
        <v>177</v>
      </c>
      <c r="K1" s="232" t="s">
        <v>178</v>
      </c>
    </row>
    <row r="2" spans="1:11" s="19" customFormat="1" ht="16.5" thickBot="1" x14ac:dyDescent="0.3">
      <c r="A2" s="234" t="s">
        <v>128</v>
      </c>
      <c r="B2" s="5"/>
      <c r="C2" s="5"/>
      <c r="D2" s="5"/>
      <c r="E2" s="5"/>
      <c r="F2" s="6"/>
      <c r="G2" s="5"/>
      <c r="H2" s="5"/>
      <c r="I2" s="5"/>
      <c r="J2" s="5"/>
      <c r="K2" s="6"/>
    </row>
    <row r="3" spans="1:11" s="18" customFormat="1" ht="15.75" x14ac:dyDescent="0.25">
      <c r="A3" s="235" t="s">
        <v>27</v>
      </c>
      <c r="F3" s="10"/>
      <c r="K3" s="10"/>
    </row>
    <row r="4" spans="1:11" s="23" customFormat="1" ht="15.75" x14ac:dyDescent="0.25">
      <c r="A4" s="236" t="s">
        <v>32</v>
      </c>
      <c r="F4" s="24"/>
      <c r="K4" s="24"/>
    </row>
    <row r="5" spans="1:11" s="1" customFormat="1" x14ac:dyDescent="0.25">
      <c r="A5" s="237" t="s">
        <v>9</v>
      </c>
      <c r="B5" s="29">
        <v>28</v>
      </c>
      <c r="C5" s="1">
        <v>28</v>
      </c>
      <c r="D5" s="1">
        <v>28</v>
      </c>
      <c r="E5" s="1">
        <v>28</v>
      </c>
      <c r="F5" s="42">
        <v>28</v>
      </c>
      <c r="G5" s="29">
        <v>28</v>
      </c>
      <c r="H5" s="1">
        <v>28</v>
      </c>
      <c r="I5" s="1">
        <v>28</v>
      </c>
      <c r="J5" s="41">
        <v>28</v>
      </c>
      <c r="K5" s="42">
        <v>28</v>
      </c>
    </row>
    <row r="6" spans="1:11" x14ac:dyDescent="0.25">
      <c r="A6" s="238" t="s">
        <v>5</v>
      </c>
      <c r="B6" s="69">
        <v>6</v>
      </c>
      <c r="C6" s="69">
        <v>6</v>
      </c>
      <c r="D6" s="69">
        <v>6</v>
      </c>
      <c r="E6" s="69">
        <v>6</v>
      </c>
      <c r="F6" s="40">
        <v>6</v>
      </c>
      <c r="G6" s="69">
        <v>6</v>
      </c>
      <c r="H6" s="69">
        <v>6</v>
      </c>
      <c r="I6" s="69">
        <v>6</v>
      </c>
      <c r="J6" s="35">
        <v>6</v>
      </c>
      <c r="K6" s="40">
        <v>6</v>
      </c>
    </row>
    <row r="7" spans="1:11" x14ac:dyDescent="0.25">
      <c r="A7" s="238" t="s">
        <v>4</v>
      </c>
      <c r="B7" s="30">
        <v>14</v>
      </c>
      <c r="C7" s="69">
        <v>14</v>
      </c>
      <c r="D7" s="69">
        <v>14</v>
      </c>
      <c r="E7" s="69">
        <v>14</v>
      </c>
      <c r="F7" s="40">
        <v>14</v>
      </c>
      <c r="G7" s="43">
        <v>14</v>
      </c>
      <c r="H7" s="69">
        <v>14</v>
      </c>
      <c r="I7" s="69">
        <v>14</v>
      </c>
      <c r="J7" s="35">
        <v>14</v>
      </c>
      <c r="K7" s="40">
        <v>14</v>
      </c>
    </row>
    <row r="8" spans="1:11" x14ac:dyDescent="0.25">
      <c r="A8" s="238" t="s">
        <v>6</v>
      </c>
      <c r="B8" s="69">
        <v>8</v>
      </c>
      <c r="C8" s="69">
        <v>8</v>
      </c>
      <c r="D8" s="69">
        <v>8</v>
      </c>
      <c r="E8" s="69">
        <v>8</v>
      </c>
      <c r="F8" s="40">
        <v>8</v>
      </c>
      <c r="G8" s="69">
        <v>8</v>
      </c>
      <c r="H8" s="69">
        <v>8</v>
      </c>
      <c r="I8" s="69">
        <v>8</v>
      </c>
      <c r="J8" s="35">
        <v>8</v>
      </c>
      <c r="K8" s="40">
        <v>8</v>
      </c>
    </row>
    <row r="9" spans="1:11" x14ac:dyDescent="0.25">
      <c r="F9" s="40"/>
      <c r="J9" s="35"/>
      <c r="K9" s="40"/>
    </row>
    <row r="10" spans="1:11" s="11" customFormat="1" x14ac:dyDescent="0.25">
      <c r="A10" s="239" t="s">
        <v>20</v>
      </c>
      <c r="F10" s="45"/>
      <c r="J10" s="44"/>
      <c r="K10" s="45"/>
    </row>
    <row r="11" spans="1:11" s="8" customFormat="1" x14ac:dyDescent="0.25">
      <c r="A11" s="240" t="s">
        <v>5</v>
      </c>
      <c r="B11" s="8">
        <v>1.1619999999999999</v>
      </c>
      <c r="C11" s="8">
        <v>1.173</v>
      </c>
      <c r="D11" s="8">
        <v>1.165</v>
      </c>
      <c r="E11" s="8">
        <v>1.1599999999999999</v>
      </c>
      <c r="F11" s="38">
        <v>1.1599999999999999</v>
      </c>
      <c r="G11" s="8">
        <v>1.095</v>
      </c>
      <c r="H11" s="8">
        <v>1.012</v>
      </c>
      <c r="I11" s="8">
        <v>1.0201127566402977</v>
      </c>
      <c r="J11" s="31">
        <v>1.0860506058996577</v>
      </c>
      <c r="K11" s="38">
        <v>1.0860506058996577</v>
      </c>
    </row>
    <row r="12" spans="1:11" s="8" customFormat="1" x14ac:dyDescent="0.25">
      <c r="A12" s="240" t="s">
        <v>4</v>
      </c>
      <c r="B12" s="8">
        <v>0.86899999999999999</v>
      </c>
      <c r="C12" s="8">
        <v>0.88</v>
      </c>
      <c r="D12" s="8">
        <v>0.91400000000000003</v>
      </c>
      <c r="E12" s="8">
        <v>0.94599999999999995</v>
      </c>
      <c r="F12" s="38">
        <v>0.94599999999999995</v>
      </c>
      <c r="G12" s="8">
        <v>0.98699999999999999</v>
      </c>
      <c r="H12" s="8">
        <v>0.97599999999999998</v>
      </c>
      <c r="I12" s="8">
        <v>0.96804965729475578</v>
      </c>
      <c r="J12" s="31">
        <v>0.9638033936371907</v>
      </c>
      <c r="K12" s="38">
        <v>0.9638033936371907</v>
      </c>
    </row>
    <row r="13" spans="1:11" s="8" customFormat="1" x14ac:dyDescent="0.25">
      <c r="A13" s="240" t="s">
        <v>6</v>
      </c>
      <c r="B13" s="8">
        <v>0.83799999999999997</v>
      </c>
      <c r="C13" s="8">
        <v>0.82899999999999996</v>
      </c>
      <c r="D13" s="8">
        <v>0.79700000000000004</v>
      </c>
      <c r="E13" s="8">
        <v>0.80200000000000005</v>
      </c>
      <c r="F13" s="38">
        <v>0.80200000000000005</v>
      </c>
      <c r="G13" s="8">
        <v>0.80400000000000005</v>
      </c>
      <c r="H13" s="8">
        <v>0.83</v>
      </c>
      <c r="I13" s="8">
        <v>0.81864749413096205</v>
      </c>
      <c r="J13" s="31">
        <v>0.86378309375282336</v>
      </c>
      <c r="K13" s="38">
        <v>0.86378309375282336</v>
      </c>
    </row>
    <row r="14" spans="1:11" x14ac:dyDescent="0.25">
      <c r="B14" s="14"/>
      <c r="F14" s="40"/>
      <c r="G14" s="14"/>
      <c r="H14" s="14"/>
      <c r="J14" s="35"/>
      <c r="K14" s="40"/>
    </row>
    <row r="15" spans="1:11" s="12" customFormat="1" x14ac:dyDescent="0.25">
      <c r="A15" s="241" t="s">
        <v>10</v>
      </c>
      <c r="B15" s="33">
        <v>15058.5615</v>
      </c>
      <c r="C15" s="33">
        <v>15182</v>
      </c>
      <c r="D15" s="33">
        <v>15297</v>
      </c>
      <c r="E15" s="33">
        <v>15597</v>
      </c>
      <c r="F15" s="37">
        <v>15597</v>
      </c>
      <c r="G15" s="33">
        <v>15834</v>
      </c>
      <c r="H15" s="33">
        <v>15571</v>
      </c>
      <c r="I15" s="33">
        <v>15584</v>
      </c>
      <c r="J15" s="33">
        <v>15830</v>
      </c>
      <c r="K15" s="37">
        <v>15830</v>
      </c>
    </row>
    <row r="16" spans="1:11" s="14" customFormat="1" x14ac:dyDescent="0.25">
      <c r="A16" s="242" t="s">
        <v>5</v>
      </c>
      <c r="B16" s="14">
        <v>3046.5115000000001</v>
      </c>
      <c r="C16" s="14">
        <v>3073</v>
      </c>
      <c r="D16" s="14">
        <v>3041</v>
      </c>
      <c r="E16" s="14">
        <v>2979</v>
      </c>
      <c r="F16" s="36">
        <v>2979</v>
      </c>
      <c r="G16" s="14">
        <v>2849</v>
      </c>
      <c r="H16" s="14">
        <v>2565</v>
      </c>
      <c r="I16" s="14">
        <v>2590</v>
      </c>
      <c r="J16" s="34">
        <v>2617</v>
      </c>
      <c r="K16" s="36">
        <v>2617</v>
      </c>
    </row>
    <row r="17" spans="1:13" s="14" customFormat="1" x14ac:dyDescent="0.25">
      <c r="A17" s="242" t="s">
        <v>4</v>
      </c>
      <c r="B17" s="14">
        <v>7300.2250000000004</v>
      </c>
      <c r="C17" s="14">
        <v>7353</v>
      </c>
      <c r="D17" s="14">
        <v>7576</v>
      </c>
      <c r="E17" s="14">
        <v>7922</v>
      </c>
      <c r="F17" s="36">
        <v>7922</v>
      </c>
      <c r="G17" s="14">
        <v>8252</v>
      </c>
      <c r="H17" s="14">
        <v>8254</v>
      </c>
      <c r="I17" s="14">
        <v>8338</v>
      </c>
      <c r="J17" s="34">
        <v>8343</v>
      </c>
      <c r="K17" s="36">
        <v>8343</v>
      </c>
    </row>
    <row r="18" spans="1:13" s="14" customFormat="1" x14ac:dyDescent="0.25">
      <c r="A18" s="242" t="s">
        <v>6</v>
      </c>
      <c r="B18" s="14">
        <v>4711.8249999999998</v>
      </c>
      <c r="C18" s="14">
        <v>4756</v>
      </c>
      <c r="D18" s="14">
        <v>4680</v>
      </c>
      <c r="E18" s="14">
        <v>4696</v>
      </c>
      <c r="F18" s="36">
        <v>4696</v>
      </c>
      <c r="G18" s="14">
        <v>4733</v>
      </c>
      <c r="H18" s="14">
        <v>4752</v>
      </c>
      <c r="I18" s="14">
        <v>4656</v>
      </c>
      <c r="J18" s="34">
        <v>4870</v>
      </c>
      <c r="K18" s="36">
        <v>4870</v>
      </c>
    </row>
    <row r="19" spans="1:13" s="14" customFormat="1" x14ac:dyDescent="0.25">
      <c r="A19" s="242"/>
      <c r="D19" s="32"/>
      <c r="E19" s="32"/>
      <c r="F19" s="36"/>
      <c r="I19" s="32"/>
      <c r="J19" s="34"/>
      <c r="K19" s="36"/>
    </row>
    <row r="20" spans="1:13" s="11" customFormat="1" x14ac:dyDescent="0.25">
      <c r="A20" s="239" t="s">
        <v>11</v>
      </c>
      <c r="F20" s="45"/>
      <c r="J20" s="44"/>
      <c r="K20" s="45"/>
    </row>
    <row r="21" spans="1:13" s="8" customFormat="1" x14ac:dyDescent="0.25">
      <c r="A21" s="240" t="s">
        <v>5</v>
      </c>
      <c r="B21" s="8">
        <v>0.42</v>
      </c>
      <c r="C21" s="8">
        <v>0.41799999999999998</v>
      </c>
      <c r="D21" s="8">
        <v>0.41599999999999998</v>
      </c>
      <c r="E21" s="8">
        <v>0.40899999999999997</v>
      </c>
      <c r="F21" s="38">
        <v>0.40899999999999997</v>
      </c>
      <c r="G21" s="8">
        <v>0.4</v>
      </c>
      <c r="H21" s="8">
        <v>0.40300000000000002</v>
      </c>
      <c r="I21" s="8">
        <v>0.40354161327464511</v>
      </c>
      <c r="J21" s="31">
        <v>0.38300000000000001</v>
      </c>
      <c r="K21" s="38">
        <v>0.38300000000000001</v>
      </c>
    </row>
    <row r="22" spans="1:13" s="8" customFormat="1" x14ac:dyDescent="0.25">
      <c r="A22" s="240" t="s">
        <v>4</v>
      </c>
      <c r="B22" s="8">
        <v>0.55400000000000005</v>
      </c>
      <c r="C22" s="8">
        <v>0.54700000000000004</v>
      </c>
      <c r="D22" s="8">
        <v>0.53900000000000003</v>
      </c>
      <c r="E22" s="8">
        <v>0.54100000000000004</v>
      </c>
      <c r="F22" s="38">
        <v>0.54100000000000004</v>
      </c>
      <c r="G22" s="8">
        <v>0.52700000000000002</v>
      </c>
      <c r="H22" s="8">
        <v>0.53</v>
      </c>
      <c r="I22" s="8">
        <v>0.5373989501010551</v>
      </c>
      <c r="J22" s="31">
        <v>0.53800000000000003</v>
      </c>
      <c r="K22" s="38">
        <v>0.53800000000000003</v>
      </c>
    </row>
    <row r="23" spans="1:13" s="8" customFormat="1" x14ac:dyDescent="0.25">
      <c r="A23" s="240" t="s">
        <v>6</v>
      </c>
      <c r="B23" s="8">
        <v>0.68</v>
      </c>
      <c r="C23" s="8">
        <v>0.69099999999999995</v>
      </c>
      <c r="D23" s="8">
        <v>0.70399999999999996</v>
      </c>
      <c r="E23" s="8">
        <v>0.69799999999999995</v>
      </c>
      <c r="F23" s="38">
        <v>0.69799999999999995</v>
      </c>
      <c r="G23" s="8">
        <v>0.69199999999999995</v>
      </c>
      <c r="H23" s="8">
        <v>0.67</v>
      </c>
      <c r="I23" s="8">
        <v>0.66259468668298871</v>
      </c>
      <c r="J23" s="31">
        <v>0.65400000000000003</v>
      </c>
      <c r="K23" s="38">
        <v>0.65400000000000003</v>
      </c>
    </row>
    <row r="25" spans="1:13" s="21" customFormat="1" x14ac:dyDescent="0.25">
      <c r="A25" s="243" t="s">
        <v>179</v>
      </c>
      <c r="B25" s="83">
        <v>10.920025606790404</v>
      </c>
      <c r="C25" s="83">
        <v>10.71969597006739</v>
      </c>
      <c r="D25" s="83">
        <v>10.464893234361421</v>
      </c>
      <c r="E25" s="83">
        <v>10.577438397778669</v>
      </c>
      <c r="F25" s="82">
        <v>10.675626200462382</v>
      </c>
      <c r="G25" s="83">
        <v>10.008229702579412</v>
      </c>
      <c r="H25" s="83">
        <v>10.135449703603255</v>
      </c>
      <c r="I25" s="83">
        <v>9.9964757091681626</v>
      </c>
      <c r="J25" s="83">
        <v>10.086952627884072</v>
      </c>
      <c r="K25" s="82">
        <v>10.052006601217389</v>
      </c>
    </row>
    <row r="26" spans="1:13" s="27" customFormat="1" x14ac:dyDescent="0.25">
      <c r="A26" s="244" t="s">
        <v>86</v>
      </c>
      <c r="B26" s="8">
        <v>-6.4949478501897098E-2</v>
      </c>
      <c r="C26" s="8">
        <v>-2.0355385253842475E-2</v>
      </c>
      <c r="D26" s="8">
        <v>-3.0300222474838157E-2</v>
      </c>
      <c r="E26" s="8">
        <v>-5.8249436302647464E-2</v>
      </c>
      <c r="F26" s="9">
        <v>-4.8184808085975757E-2</v>
      </c>
      <c r="G26" s="8">
        <v>-6.6080611429481295E-2</v>
      </c>
      <c r="H26" s="8">
        <v>-4.0127890834489754E-2</v>
      </c>
      <c r="I26" s="8">
        <v>-3.1033207326986223E-2</v>
      </c>
      <c r="J26" s="8">
        <v>-3.4422855849122969E-2</v>
      </c>
      <c r="K26" s="9">
        <v>-4.4063904994327663E-2</v>
      </c>
    </row>
    <row r="27" spans="1:13" s="21" customFormat="1" x14ac:dyDescent="0.25">
      <c r="A27" s="243"/>
      <c r="B27" s="59"/>
      <c r="C27" s="59"/>
      <c r="D27" s="59"/>
      <c r="E27" s="59"/>
      <c r="F27" s="82"/>
      <c r="G27" s="59"/>
      <c r="H27" s="59"/>
      <c r="I27" s="59"/>
      <c r="J27" s="83"/>
      <c r="K27" s="82"/>
    </row>
    <row r="28" spans="1:13" s="14" customFormat="1" x14ac:dyDescent="0.25">
      <c r="A28" s="242"/>
      <c r="B28" s="55"/>
      <c r="C28" s="55"/>
      <c r="D28" s="55"/>
      <c r="E28" s="55"/>
      <c r="F28" s="56"/>
      <c r="G28" s="55"/>
      <c r="H28" s="55"/>
      <c r="I28" s="55"/>
      <c r="J28" s="55"/>
      <c r="K28" s="56"/>
    </row>
    <row r="29" spans="1:13" s="16" customFormat="1" ht="15.75" x14ac:dyDescent="0.25">
      <c r="A29" s="235" t="s">
        <v>26</v>
      </c>
      <c r="F29" s="17"/>
      <c r="K29" s="17"/>
    </row>
    <row r="30" spans="1:13" x14ac:dyDescent="0.25">
      <c r="A30" s="238" t="s">
        <v>204</v>
      </c>
      <c r="B30" s="55">
        <f>601+1.333</f>
        <v>602.33299999999997</v>
      </c>
      <c r="C30" s="55">
        <f>603+0.747</f>
        <v>603.74699999999996</v>
      </c>
      <c r="D30" s="55">
        <f>593+0.529</f>
        <v>593.529</v>
      </c>
      <c r="E30" s="55">
        <f>610+0.381</f>
        <v>610.38099999999997</v>
      </c>
      <c r="F30" s="56">
        <f>SUM(B30:E30)</f>
        <v>2409.9899999999998</v>
      </c>
      <c r="G30" s="55">
        <f>593+0.884</f>
        <v>593.88400000000001</v>
      </c>
      <c r="H30" s="55">
        <f>599+1.328</f>
        <v>600.32799999999997</v>
      </c>
      <c r="I30" s="55">
        <f>595+0.494</f>
        <v>595.49400000000003</v>
      </c>
      <c r="J30" s="55">
        <f>618+1.479</f>
        <v>619.47900000000004</v>
      </c>
      <c r="K30" s="56">
        <f>SUM(G30:J30)</f>
        <v>2409.1850000000004</v>
      </c>
      <c r="M30" s="14"/>
    </row>
    <row r="31" spans="1:13" s="8" customFormat="1" x14ac:dyDescent="0.25">
      <c r="A31" s="240" t="s">
        <v>22</v>
      </c>
      <c r="B31" s="148">
        <v>4.1000000000000002E-2</v>
      </c>
      <c r="C31" s="148">
        <v>6.6000000000000003E-2</v>
      </c>
      <c r="D31" s="148">
        <v>1.7000000000000001E-2</v>
      </c>
      <c r="E31" s="148">
        <v>4.0000000000000001E-3</v>
      </c>
      <c r="F31" s="151">
        <v>3.1E-2</v>
      </c>
      <c r="G31" s="148">
        <v>-1.2999999999999999E-2</v>
      </c>
      <c r="H31" s="148">
        <v>-7.0000000000000001E-3</v>
      </c>
      <c r="I31" s="148">
        <v>3.0000000000000001E-3</v>
      </c>
      <c r="J31" s="148">
        <v>1.2999999999999999E-2</v>
      </c>
      <c r="K31" s="151">
        <v>-1E-3</v>
      </c>
    </row>
    <row r="32" spans="1:13" s="8" customFormat="1" x14ac:dyDescent="0.25">
      <c r="A32" s="240" t="s">
        <v>23</v>
      </c>
      <c r="B32" s="148">
        <v>4.2000000000000003E-2</v>
      </c>
      <c r="C32" s="148">
        <v>8.5999999999999993E-2</v>
      </c>
      <c r="D32" s="148">
        <v>2.8000000000000001E-2</v>
      </c>
      <c r="E32" s="148">
        <v>1.7999999999999999E-2</v>
      </c>
      <c r="F32" s="151">
        <v>4.2999999999999997E-2</v>
      </c>
      <c r="G32" s="148">
        <v>2E-3</v>
      </c>
      <c r="H32" s="148">
        <v>7.0000000000000001E-3</v>
      </c>
      <c r="I32" s="148">
        <v>-4.2999999999999997E-2</v>
      </c>
      <c r="J32" s="148">
        <v>2.3E-2</v>
      </c>
      <c r="K32" s="151">
        <v>1.2E-2</v>
      </c>
    </row>
    <row r="33" spans="1:15" x14ac:dyDescent="0.25">
      <c r="B33" s="50"/>
      <c r="C33" s="50"/>
      <c r="D33" s="50"/>
      <c r="E33" s="50"/>
      <c r="F33" s="51"/>
      <c r="G33" s="50"/>
      <c r="H33" s="50"/>
      <c r="I33" s="50"/>
      <c r="J33" s="50"/>
      <c r="K33" s="51"/>
    </row>
    <row r="34" spans="1:15" x14ac:dyDescent="0.25">
      <c r="A34" s="238" t="s">
        <v>21</v>
      </c>
      <c r="B34" s="67">
        <v>312</v>
      </c>
      <c r="C34" s="67">
        <v>309</v>
      </c>
      <c r="D34" s="67">
        <v>308</v>
      </c>
      <c r="E34" s="67">
        <v>316</v>
      </c>
      <c r="F34" s="56">
        <v>1245</v>
      </c>
      <c r="G34" s="67">
        <v>295</v>
      </c>
      <c r="H34" s="67">
        <v>284</v>
      </c>
      <c r="I34" s="67">
        <v>286</v>
      </c>
      <c r="J34" s="67">
        <v>273</v>
      </c>
      <c r="K34" s="56">
        <v>1138</v>
      </c>
      <c r="L34" s="14"/>
      <c r="M34" s="14"/>
      <c r="N34" s="14"/>
      <c r="O34" s="14"/>
    </row>
    <row r="35" spans="1:15" s="8" customFormat="1" x14ac:dyDescent="0.25">
      <c r="A35" s="240" t="s">
        <v>25</v>
      </c>
      <c r="B35" s="148">
        <v>0.51800000000000002</v>
      </c>
      <c r="C35" s="148">
        <v>0.51200000000000001</v>
      </c>
      <c r="D35" s="148">
        <v>0.52</v>
      </c>
      <c r="E35" s="148">
        <v>0.51800000000000002</v>
      </c>
      <c r="F35" s="151">
        <v>0.51700000000000002</v>
      </c>
      <c r="G35" s="148">
        <v>0.497</v>
      </c>
      <c r="H35" s="148">
        <v>0.47399999999999998</v>
      </c>
      <c r="I35" s="148">
        <v>0.48099999999999998</v>
      </c>
      <c r="J35" s="148">
        <v>0.442</v>
      </c>
      <c r="K35" s="151">
        <v>0.47299999999999998</v>
      </c>
    </row>
    <row r="36" spans="1:15" s="8" customFormat="1" x14ac:dyDescent="0.25">
      <c r="A36" s="240" t="s">
        <v>22</v>
      </c>
      <c r="B36" s="148">
        <v>-2.8000000000000001E-2</v>
      </c>
      <c r="C36" s="148">
        <v>4.1000000000000002E-2</v>
      </c>
      <c r="D36" s="148">
        <v>1.4999999999999999E-2</v>
      </c>
      <c r="E36" s="148">
        <v>-7.0000000000000001E-3</v>
      </c>
      <c r="F36" s="151">
        <v>4.0000000000000001E-3</v>
      </c>
      <c r="G36" s="148">
        <v>-5.3999999999999999E-2</v>
      </c>
      <c r="H36" s="148">
        <v>-8.1000000000000003E-2</v>
      </c>
      <c r="I36" s="148">
        <v>-7.0999999999999994E-2</v>
      </c>
      <c r="J36" s="148">
        <v>-0.13600000000000001</v>
      </c>
      <c r="K36" s="151">
        <v>-8.5999999999999993E-2</v>
      </c>
    </row>
    <row r="37" spans="1:15" s="8" customFormat="1" x14ac:dyDescent="0.25">
      <c r="A37" s="240" t="s">
        <v>23</v>
      </c>
      <c r="B37" s="148">
        <v>-2.9000000000000001E-2</v>
      </c>
      <c r="C37" s="148">
        <v>5.6000000000000001E-2</v>
      </c>
      <c r="D37" s="148">
        <v>3.1E-2</v>
      </c>
      <c r="E37" s="148">
        <v>0.01</v>
      </c>
      <c r="F37" s="151">
        <v>1.7000000000000001E-2</v>
      </c>
      <c r="G37" s="148">
        <v>-4.1000000000000002E-2</v>
      </c>
      <c r="H37" s="148">
        <v>-7.0000000000000007E-2</v>
      </c>
      <c r="I37" s="148">
        <v>-6.4000000000000001E-2</v>
      </c>
      <c r="J37" s="148">
        <v>-0.13600000000000001</v>
      </c>
      <c r="K37" s="151">
        <v>-7.5999999999999998E-2</v>
      </c>
    </row>
    <row r="38" spans="1:15" x14ac:dyDescent="0.25">
      <c r="B38" s="50"/>
      <c r="C38" s="50"/>
      <c r="D38" s="50"/>
      <c r="E38" s="50"/>
      <c r="F38" s="51"/>
      <c r="G38" s="50"/>
      <c r="H38" s="50"/>
      <c r="I38" s="50"/>
      <c r="J38" s="50"/>
      <c r="K38" s="51"/>
    </row>
    <row r="39" spans="1:15" x14ac:dyDescent="0.25">
      <c r="A39" s="238" t="s">
        <v>24</v>
      </c>
      <c r="B39" s="55">
        <v>70</v>
      </c>
      <c r="C39" s="55">
        <v>92</v>
      </c>
      <c r="D39" s="55">
        <v>55</v>
      </c>
      <c r="E39" s="55">
        <v>167</v>
      </c>
      <c r="F39" s="56">
        <v>384</v>
      </c>
      <c r="G39" s="55">
        <v>64</v>
      </c>
      <c r="H39" s="55">
        <v>85</v>
      </c>
      <c r="I39" s="55">
        <v>104</v>
      </c>
      <c r="J39" s="55">
        <v>119</v>
      </c>
      <c r="K39" s="56">
        <v>372</v>
      </c>
      <c r="M39" s="14"/>
    </row>
    <row r="40" spans="1:15" x14ac:dyDescent="0.25">
      <c r="A40" s="238" t="s">
        <v>205</v>
      </c>
      <c r="B40" s="148">
        <v>0.11627906976744186</v>
      </c>
      <c r="C40" s="148">
        <v>0.15257048092868988</v>
      </c>
      <c r="D40" s="148">
        <v>9.29054054054054E-2</v>
      </c>
      <c r="E40" s="148">
        <v>0.27377049180327867</v>
      </c>
      <c r="F40" s="149">
        <v>0.15953469048608226</v>
      </c>
      <c r="G40" s="148">
        <v>0.10792580101180438</v>
      </c>
      <c r="H40" s="148">
        <v>0.14190317195325541</v>
      </c>
      <c r="I40" s="148">
        <v>0.17478991596638654</v>
      </c>
      <c r="J40" s="150">
        <v>0.19255663430420711</v>
      </c>
      <c r="K40" s="149">
        <v>0.15467775467775469</v>
      </c>
    </row>
    <row r="41" spans="1:15" x14ac:dyDescent="0.25">
      <c r="B41" s="50"/>
      <c r="C41" s="50"/>
      <c r="D41" s="50"/>
      <c r="E41" s="50"/>
      <c r="F41" s="51"/>
      <c r="G41" s="50"/>
      <c r="H41" s="50"/>
      <c r="I41" s="50"/>
      <c r="J41" s="50"/>
      <c r="K41" s="51"/>
    </row>
    <row r="42" spans="1:15" s="14" customFormat="1" x14ac:dyDescent="0.25">
      <c r="A42" s="242"/>
      <c r="B42" s="135"/>
      <c r="C42" s="135"/>
      <c r="D42" s="135"/>
      <c r="E42" s="135"/>
      <c r="F42" s="136"/>
      <c r="G42" s="135"/>
      <c r="H42" s="135"/>
      <c r="I42" s="135"/>
      <c r="J42" s="135"/>
      <c r="K42" s="136"/>
    </row>
    <row r="43" spans="1:15" x14ac:dyDescent="0.25">
      <c r="B43" s="138"/>
      <c r="C43" s="138"/>
      <c r="D43" s="138"/>
      <c r="E43" s="138"/>
      <c r="F43" s="139"/>
      <c r="G43" s="138"/>
      <c r="H43" s="138"/>
      <c r="I43" s="138"/>
      <c r="J43" s="140"/>
      <c r="K43" s="139"/>
    </row>
    <row r="44" spans="1:15" x14ac:dyDescent="0.25">
      <c r="G44" s="32"/>
      <c r="H44" s="32"/>
      <c r="I44" s="32"/>
      <c r="J44" s="32"/>
      <c r="K44" s="131"/>
    </row>
    <row r="46" spans="1:15" x14ac:dyDescent="0.25">
      <c r="B46" s="132"/>
      <c r="C46" s="132"/>
      <c r="D46" s="132"/>
      <c r="E46" s="132"/>
      <c r="F46" s="15"/>
      <c r="G46" s="132"/>
      <c r="H46" s="132"/>
      <c r="I46" s="132"/>
      <c r="J46" s="132"/>
      <c r="K46" s="15"/>
    </row>
    <row r="47" spans="1:15" x14ac:dyDescent="0.25">
      <c r="C47" s="134"/>
      <c r="D47" s="134"/>
      <c r="H47" s="134"/>
      <c r="I47" s="134"/>
    </row>
    <row r="48" spans="1:15" x14ac:dyDescent="0.25">
      <c r="B48" s="132"/>
      <c r="C48" s="132"/>
      <c r="D48" s="132"/>
      <c r="E48" s="132"/>
      <c r="F48" s="15"/>
      <c r="G48" s="132"/>
      <c r="H48" s="132"/>
      <c r="I48" s="132"/>
      <c r="J48" s="132"/>
      <c r="K48" s="15"/>
    </row>
    <row r="49" spans="3:4" x14ac:dyDescent="0.25">
      <c r="C49" s="134"/>
      <c r="D49" s="134"/>
    </row>
  </sheetData>
  <hyperlinks>
    <hyperlink ref="A1" location="Index!A1" display="Back to index"/>
  </hyperlinks>
  <pageMargins left="0.7" right="0.7" top="0.75" bottom="0.75" header="0.3" footer="0.3"/>
  <pageSetup paperSize="9" scale="77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42"/>
  <sheetViews>
    <sheetView showGridLines="0" view="pageBreakPreview" zoomScale="85" zoomScaleNormal="100" zoomScaleSheetLayoutView="85" workbookViewId="0">
      <pane xSplit="1" ySplit="2" topLeftCell="B3" activePane="bottomRight" state="frozenSplit"/>
      <selection activeCell="A50" sqref="A50"/>
      <selection pane="topRight" activeCell="A50" sqref="A50"/>
      <selection pane="bottomLeft" activeCell="A50" sqref="A50"/>
      <selection pane="bottomRight" activeCell="A50" sqref="A50"/>
    </sheetView>
  </sheetViews>
  <sheetFormatPr defaultColWidth="9.140625" defaultRowHeight="15" x14ac:dyDescent="0.25"/>
  <cols>
    <col min="1" max="1" width="32.85546875" style="238" bestFit="1" customWidth="1"/>
    <col min="2" max="2" width="9" bestFit="1" customWidth="1"/>
    <col min="3" max="5" width="8.85546875" bestFit="1" customWidth="1"/>
    <col min="6" max="6" width="8.28515625" style="2" bestFit="1" customWidth="1"/>
    <col min="7" max="7" width="9" bestFit="1" customWidth="1"/>
    <col min="8" max="9" width="8.85546875" bestFit="1" customWidth="1"/>
    <col min="10" max="10" width="9" bestFit="1" customWidth="1"/>
    <col min="11" max="11" width="8.42578125" style="2" bestFit="1" customWidth="1"/>
  </cols>
  <sheetData>
    <row r="1" spans="1:11" s="4" customFormat="1" ht="15.75" x14ac:dyDescent="0.25">
      <c r="A1" s="233" t="s">
        <v>118</v>
      </c>
      <c r="B1" s="230" t="s">
        <v>89</v>
      </c>
      <c r="C1" s="230" t="s">
        <v>90</v>
      </c>
      <c r="D1" s="230" t="s">
        <v>91</v>
      </c>
      <c r="E1" s="230" t="s">
        <v>92</v>
      </c>
      <c r="F1" s="232" t="s">
        <v>93</v>
      </c>
      <c r="G1" s="230" t="s">
        <v>174</v>
      </c>
      <c r="H1" s="230" t="s">
        <v>175</v>
      </c>
      <c r="I1" s="230" t="s">
        <v>176</v>
      </c>
      <c r="J1" s="230" t="s">
        <v>177</v>
      </c>
      <c r="K1" s="232" t="s">
        <v>178</v>
      </c>
    </row>
    <row r="2" spans="1:11" s="19" customFormat="1" ht="16.5" thickBot="1" x14ac:dyDescent="0.3">
      <c r="A2" s="250" t="s">
        <v>129</v>
      </c>
      <c r="F2" s="20"/>
      <c r="K2" s="20"/>
    </row>
    <row r="3" spans="1:11" s="25" customFormat="1" ht="15.75" x14ac:dyDescent="0.25">
      <c r="A3" s="235" t="s">
        <v>27</v>
      </c>
      <c r="F3" s="26"/>
      <c r="K3" s="26"/>
    </row>
    <row r="4" spans="1:11" ht="15.75" x14ac:dyDescent="0.25">
      <c r="A4" s="236" t="s">
        <v>32</v>
      </c>
      <c r="J4" s="35"/>
      <c r="K4" s="40"/>
    </row>
    <row r="5" spans="1:11" s="1" customFormat="1" x14ac:dyDescent="0.25">
      <c r="A5" s="237" t="s">
        <v>9</v>
      </c>
      <c r="B5" s="1">
        <v>62</v>
      </c>
      <c r="C5" s="1">
        <v>62</v>
      </c>
      <c r="D5" s="1">
        <v>62</v>
      </c>
      <c r="E5" s="1">
        <v>62</v>
      </c>
      <c r="F5" s="3">
        <v>62</v>
      </c>
      <c r="G5" s="1">
        <v>63</v>
      </c>
      <c r="H5" s="1">
        <v>63</v>
      </c>
      <c r="I5" s="1">
        <v>63</v>
      </c>
      <c r="J5" s="41">
        <v>63</v>
      </c>
      <c r="K5" s="42">
        <v>63</v>
      </c>
    </row>
    <row r="6" spans="1:11" x14ac:dyDescent="0.25">
      <c r="A6" s="238" t="s">
        <v>12</v>
      </c>
      <c r="B6" s="69">
        <v>10</v>
      </c>
      <c r="C6" s="69">
        <v>10</v>
      </c>
      <c r="D6" s="69">
        <v>10</v>
      </c>
      <c r="E6" s="69">
        <v>10</v>
      </c>
      <c r="F6" s="2">
        <v>10</v>
      </c>
      <c r="G6" s="69">
        <v>10</v>
      </c>
      <c r="H6" s="69">
        <v>10</v>
      </c>
      <c r="I6" s="69">
        <v>10</v>
      </c>
      <c r="J6" s="35">
        <v>10</v>
      </c>
      <c r="K6" s="40">
        <v>10</v>
      </c>
    </row>
    <row r="7" spans="1:11" x14ac:dyDescent="0.25">
      <c r="A7" s="238" t="s">
        <v>13</v>
      </c>
      <c r="B7" s="69">
        <v>45</v>
      </c>
      <c r="C7" s="69">
        <v>45</v>
      </c>
      <c r="D7" s="69">
        <v>45</v>
      </c>
      <c r="E7" s="69">
        <v>45</v>
      </c>
      <c r="F7" s="2">
        <v>45</v>
      </c>
      <c r="G7" s="69">
        <v>46</v>
      </c>
      <c r="H7" s="69">
        <v>46</v>
      </c>
      <c r="I7" s="69">
        <v>46</v>
      </c>
      <c r="J7" s="35">
        <v>46</v>
      </c>
      <c r="K7" s="40">
        <v>46</v>
      </c>
    </row>
    <row r="8" spans="1:11" x14ac:dyDescent="0.25">
      <c r="A8" s="238" t="s">
        <v>14</v>
      </c>
      <c r="B8" s="69">
        <v>7</v>
      </c>
      <c r="C8" s="69">
        <v>7</v>
      </c>
      <c r="D8" s="69">
        <v>7</v>
      </c>
      <c r="E8" s="69">
        <v>7</v>
      </c>
      <c r="F8" s="2">
        <v>7</v>
      </c>
      <c r="G8" s="69">
        <v>7</v>
      </c>
      <c r="H8" s="69">
        <v>7</v>
      </c>
      <c r="I8" s="69">
        <v>7</v>
      </c>
      <c r="J8" s="35">
        <v>7</v>
      </c>
      <c r="K8" s="40">
        <v>7</v>
      </c>
    </row>
    <row r="9" spans="1:11" x14ac:dyDescent="0.25">
      <c r="J9" s="35"/>
      <c r="K9" s="40"/>
    </row>
    <row r="10" spans="1:11" s="8" customFormat="1" x14ac:dyDescent="0.25">
      <c r="A10" s="239" t="s">
        <v>20</v>
      </c>
      <c r="F10" s="9"/>
      <c r="J10" s="31"/>
      <c r="K10" s="38"/>
    </row>
    <row r="11" spans="1:11" s="8" customFormat="1" x14ac:dyDescent="0.25">
      <c r="A11" s="240" t="s">
        <v>12</v>
      </c>
      <c r="B11" s="8">
        <v>0.69599999999999995</v>
      </c>
      <c r="C11" s="8">
        <v>0.68700000000000006</v>
      </c>
      <c r="D11" s="8">
        <v>0.70799999999999996</v>
      </c>
      <c r="E11" s="8">
        <v>0.71599999999999997</v>
      </c>
      <c r="F11" s="9">
        <v>0.71599999999999997</v>
      </c>
      <c r="G11" s="8">
        <v>0.69599999999999995</v>
      </c>
      <c r="H11" s="8">
        <v>0.70699999999999996</v>
      </c>
      <c r="I11" s="8">
        <v>0.72249261534531828</v>
      </c>
      <c r="J11" s="31">
        <v>0.76308656334934144</v>
      </c>
      <c r="K11" s="38">
        <v>0.76308656334934144</v>
      </c>
    </row>
    <row r="12" spans="1:11" s="8" customFormat="1" x14ac:dyDescent="0.25">
      <c r="A12" s="240" t="s">
        <v>13</v>
      </c>
      <c r="B12" s="8">
        <v>1.07</v>
      </c>
      <c r="C12" s="8">
        <v>1.0409999999999999</v>
      </c>
      <c r="D12" s="8">
        <v>1.054</v>
      </c>
      <c r="E12" s="8">
        <v>1.06</v>
      </c>
      <c r="F12" s="9">
        <v>1.06</v>
      </c>
      <c r="G12" s="8">
        <v>1.044</v>
      </c>
      <c r="H12" s="8">
        <v>1.046</v>
      </c>
      <c r="I12" s="8">
        <v>1.0518603634163781</v>
      </c>
      <c r="J12" s="31">
        <v>1.0618581909774383</v>
      </c>
      <c r="K12" s="38">
        <v>1.0618581909774383</v>
      </c>
    </row>
    <row r="13" spans="1:11" s="8" customFormat="1" x14ac:dyDescent="0.25">
      <c r="A13" s="240" t="s">
        <v>14</v>
      </c>
      <c r="B13" s="8">
        <v>0.95799999999999996</v>
      </c>
      <c r="C13" s="8">
        <v>0.98399999999999999</v>
      </c>
      <c r="D13" s="8">
        <v>0.99099999999999999</v>
      </c>
      <c r="E13" s="8">
        <v>1.0029999999999999</v>
      </c>
      <c r="F13" s="9">
        <v>1.0029999999999999</v>
      </c>
      <c r="G13" s="8">
        <v>0.98399999999999999</v>
      </c>
      <c r="H13" s="8">
        <v>0.95899999999999996</v>
      </c>
      <c r="I13" s="8">
        <v>0.97242954481987764</v>
      </c>
      <c r="J13" s="31">
        <v>0.97424071710302262</v>
      </c>
      <c r="K13" s="38">
        <v>0.97424071710302262</v>
      </c>
    </row>
    <row r="14" spans="1:11" x14ac:dyDescent="0.25">
      <c r="B14" s="34"/>
      <c r="C14" s="14"/>
      <c r="D14" s="32"/>
      <c r="G14" s="34"/>
      <c r="H14" s="34"/>
      <c r="I14" s="32"/>
      <c r="J14" s="34"/>
      <c r="K14" s="40"/>
    </row>
    <row r="15" spans="1:11" s="12" customFormat="1" x14ac:dyDescent="0.25">
      <c r="A15" s="241" t="s">
        <v>10</v>
      </c>
      <c r="B15" s="12">
        <v>11531.054</v>
      </c>
      <c r="C15" s="12">
        <v>11740</v>
      </c>
      <c r="D15" s="12">
        <v>12269</v>
      </c>
      <c r="E15" s="12">
        <v>12716</v>
      </c>
      <c r="F15" s="13">
        <v>12716</v>
      </c>
      <c r="G15" s="12">
        <v>12760</v>
      </c>
      <c r="H15" s="12">
        <v>12873</v>
      </c>
      <c r="I15" s="12">
        <v>13239</v>
      </c>
      <c r="J15" s="33">
        <v>13829</v>
      </c>
      <c r="K15" s="37">
        <v>13829</v>
      </c>
    </row>
    <row r="16" spans="1:11" s="14" customFormat="1" x14ac:dyDescent="0.25">
      <c r="A16" s="242" t="s">
        <v>12</v>
      </c>
      <c r="B16" s="14">
        <v>2832.39</v>
      </c>
      <c r="C16" s="22">
        <v>2860</v>
      </c>
      <c r="D16" s="22">
        <v>2993</v>
      </c>
      <c r="E16" s="22">
        <v>3041</v>
      </c>
      <c r="F16" s="2">
        <v>3041</v>
      </c>
      <c r="G16" s="14">
        <v>2861</v>
      </c>
      <c r="H16" s="14">
        <v>2806</v>
      </c>
      <c r="I16" s="22">
        <v>2925</v>
      </c>
      <c r="J16" s="34">
        <v>3139</v>
      </c>
      <c r="K16" s="36">
        <v>3139</v>
      </c>
    </row>
    <row r="17" spans="1:26" s="14" customFormat="1" x14ac:dyDescent="0.25">
      <c r="A17" s="242" t="s">
        <v>13</v>
      </c>
      <c r="B17" s="14">
        <v>5002.0230000000001</v>
      </c>
      <c r="C17" s="22">
        <v>5183</v>
      </c>
      <c r="D17" s="22">
        <v>5467</v>
      </c>
      <c r="E17" s="22">
        <v>5726</v>
      </c>
      <c r="F17" s="2">
        <v>5726</v>
      </c>
      <c r="G17" s="14">
        <v>5968</v>
      </c>
      <c r="H17" s="14">
        <v>6137</v>
      </c>
      <c r="I17" s="22">
        <v>6405</v>
      </c>
      <c r="J17" s="34">
        <v>6753</v>
      </c>
      <c r="K17" s="36">
        <v>6753</v>
      </c>
    </row>
    <row r="18" spans="1:26" s="14" customFormat="1" x14ac:dyDescent="0.25">
      <c r="A18" s="242" t="s">
        <v>14</v>
      </c>
      <c r="B18" s="14">
        <v>3696.6410000000001</v>
      </c>
      <c r="C18" s="22">
        <v>3697</v>
      </c>
      <c r="D18" s="22">
        <v>3809</v>
      </c>
      <c r="E18" s="22">
        <v>3949</v>
      </c>
      <c r="F18" s="2">
        <v>3949</v>
      </c>
      <c r="G18" s="14">
        <v>3931</v>
      </c>
      <c r="H18" s="14">
        <v>3930</v>
      </c>
      <c r="I18" s="22">
        <v>3909</v>
      </c>
      <c r="J18" s="34">
        <v>3937</v>
      </c>
      <c r="K18" s="36">
        <v>3937</v>
      </c>
    </row>
    <row r="19" spans="1:26" x14ac:dyDescent="0.25">
      <c r="A19" s="242"/>
      <c r="J19" s="35"/>
      <c r="K19" s="40"/>
    </row>
    <row r="20" spans="1:26" s="8" customFormat="1" x14ac:dyDescent="0.25">
      <c r="A20" s="239" t="s">
        <v>11</v>
      </c>
      <c r="F20" s="9"/>
      <c r="J20" s="31"/>
      <c r="K20" s="38"/>
    </row>
    <row r="21" spans="1:26" s="8" customFormat="1" x14ac:dyDescent="0.25">
      <c r="A21" s="240" t="s">
        <v>12</v>
      </c>
      <c r="B21" s="8">
        <v>0.36099999999999999</v>
      </c>
      <c r="C21" s="8">
        <v>0.36699999999999999</v>
      </c>
      <c r="D21" s="8">
        <v>0.37</v>
      </c>
      <c r="E21" s="8">
        <v>0.36899999999999999</v>
      </c>
      <c r="F21" s="9">
        <v>0.36899999999999999</v>
      </c>
      <c r="G21" s="8">
        <v>0.35399999999999998</v>
      </c>
      <c r="H21" s="8">
        <v>0.34100000000000003</v>
      </c>
      <c r="I21" s="8">
        <v>0.34544844520805534</v>
      </c>
      <c r="J21" s="31">
        <v>0.34899999999999998</v>
      </c>
      <c r="K21" s="38">
        <v>0.34899999999999998</v>
      </c>
    </row>
    <row r="22" spans="1:26" s="8" customFormat="1" x14ac:dyDescent="0.25">
      <c r="A22" s="240" t="s">
        <v>13</v>
      </c>
      <c r="B22" s="8">
        <v>0.10100000000000001</v>
      </c>
      <c r="C22" s="8">
        <v>0.107</v>
      </c>
      <c r="D22" s="8">
        <v>0.112</v>
      </c>
      <c r="E22" s="8">
        <v>0.11600000000000001</v>
      </c>
      <c r="F22" s="9">
        <v>0.11600000000000001</v>
      </c>
      <c r="G22" s="8">
        <v>0.121</v>
      </c>
      <c r="H22" s="8">
        <v>0.124</v>
      </c>
      <c r="I22" s="8">
        <v>0.12922405115092925</v>
      </c>
      <c r="J22" s="31">
        <v>0.13500000000000001</v>
      </c>
      <c r="K22" s="38">
        <v>0.13500000000000001</v>
      </c>
    </row>
    <row r="23" spans="1:26" s="8" customFormat="1" x14ac:dyDescent="0.25">
      <c r="A23" s="240" t="s">
        <v>14</v>
      </c>
      <c r="B23" s="8">
        <v>0.58699999999999997</v>
      </c>
      <c r="C23" s="8">
        <v>0.56799999999999995</v>
      </c>
      <c r="D23" s="8">
        <v>0.56699999999999995</v>
      </c>
      <c r="E23" s="8">
        <v>0.57699999999999996</v>
      </c>
      <c r="F23" s="9">
        <v>0.57699999999999996</v>
      </c>
      <c r="G23" s="8">
        <v>0.58199999999999996</v>
      </c>
      <c r="H23" s="8">
        <v>0.59299999999999997</v>
      </c>
      <c r="I23" s="8">
        <v>0.580995015599445</v>
      </c>
      <c r="J23" s="31">
        <v>0.57799999999999996</v>
      </c>
      <c r="K23" s="38">
        <v>0.57799999999999996</v>
      </c>
    </row>
    <row r="24" spans="1:26" x14ac:dyDescent="0.25">
      <c r="J24" s="35"/>
      <c r="K24" s="40"/>
    </row>
    <row r="25" spans="1:26" x14ac:dyDescent="0.25">
      <c r="A25" s="243" t="s">
        <v>179</v>
      </c>
      <c r="B25" s="39">
        <v>12.087238989738148</v>
      </c>
      <c r="C25" s="39">
        <v>11.992598215109245</v>
      </c>
      <c r="D25" s="39">
        <v>12.00998743420803</v>
      </c>
      <c r="E25" s="39">
        <v>12.0387813560111</v>
      </c>
      <c r="F25" s="137">
        <v>12.018253216284613</v>
      </c>
      <c r="G25" s="39">
        <v>11.671928420570014</v>
      </c>
      <c r="H25" s="39">
        <v>11.603580269124178</v>
      </c>
      <c r="I25" s="39">
        <v>11.618500869331053</v>
      </c>
      <c r="J25" s="39">
        <v>12.151734743360841</v>
      </c>
      <c r="K25" s="137">
        <v>11.72379401108225</v>
      </c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</row>
    <row r="26" spans="1:26" s="27" customFormat="1" x14ac:dyDescent="0.25">
      <c r="A26" s="244" t="s">
        <v>86</v>
      </c>
      <c r="B26" s="27">
        <v>3.6600000000000001E-2</v>
      </c>
      <c r="C26" s="27">
        <v>1.6400000000000001E-2</v>
      </c>
      <c r="D26" s="27">
        <v>-1.32E-2</v>
      </c>
      <c r="E26" s="84">
        <v>-3.0200000000000001E-2</v>
      </c>
      <c r="F26" s="85">
        <v>1.4E-3</v>
      </c>
      <c r="G26" s="27">
        <v>-4.3999999999999997E-2</v>
      </c>
      <c r="H26" s="27">
        <v>1.0999999999999999E-2</v>
      </c>
      <c r="I26" s="27">
        <v>-6.4035154876331823E-3</v>
      </c>
      <c r="J26" s="46">
        <v>3.7271859327064893E-2</v>
      </c>
      <c r="K26" s="47">
        <v>-1.8426436237214627E-2</v>
      </c>
      <c r="M26" s="21"/>
      <c r="N26" s="21"/>
      <c r="O26" s="21"/>
      <c r="P26" s="21"/>
      <c r="Q26" s="21"/>
      <c r="R26" s="21"/>
      <c r="S26" s="21"/>
      <c r="T26" s="21"/>
      <c r="U26" s="21"/>
      <c r="V26" s="21"/>
    </row>
    <row r="27" spans="1:26" s="27" customFormat="1" x14ac:dyDescent="0.25">
      <c r="A27" s="244"/>
      <c r="F27" s="28"/>
      <c r="J27" s="46"/>
      <c r="K27" s="47"/>
    </row>
    <row r="28" spans="1:26" s="25" customFormat="1" ht="15.75" x14ac:dyDescent="0.25">
      <c r="A28" s="235" t="s">
        <v>26</v>
      </c>
      <c r="F28" s="26"/>
      <c r="K28" s="26"/>
    </row>
    <row r="29" spans="1:26" s="14" customFormat="1" x14ac:dyDescent="0.25">
      <c r="A29" s="242" t="s">
        <v>204</v>
      </c>
      <c r="B29" s="55">
        <v>455</v>
      </c>
      <c r="C29" s="55">
        <v>466</v>
      </c>
      <c r="D29" s="55">
        <v>480</v>
      </c>
      <c r="E29" s="55">
        <v>526</v>
      </c>
      <c r="F29" s="56">
        <v>1927</v>
      </c>
      <c r="G29" s="55">
        <f>529</f>
        <v>529</v>
      </c>
      <c r="H29" s="55">
        <f>532</f>
        <v>532</v>
      </c>
      <c r="I29" s="55">
        <f>542</f>
        <v>542</v>
      </c>
      <c r="J29" s="55">
        <f>589</f>
        <v>589</v>
      </c>
      <c r="K29" s="56">
        <f>2192</f>
        <v>2192</v>
      </c>
    </row>
    <row r="30" spans="1:26" s="8" customFormat="1" x14ac:dyDescent="0.25">
      <c r="A30" s="240" t="s">
        <v>22</v>
      </c>
      <c r="B30" s="148">
        <v>0.17399999999999999</v>
      </c>
      <c r="C30" s="148">
        <v>9.7000000000000003E-2</v>
      </c>
      <c r="D30" s="148">
        <v>8.2000000000000003E-2</v>
      </c>
      <c r="E30" s="148">
        <v>0.16800000000000001</v>
      </c>
      <c r="F30" s="151">
        <v>0.129</v>
      </c>
      <c r="G30" s="148">
        <v>0.16300000000000001</v>
      </c>
      <c r="H30" s="148">
        <v>0.14199999999999999</v>
      </c>
      <c r="I30" s="148">
        <v>0.129</v>
      </c>
      <c r="J30" s="148">
        <v>0.12</v>
      </c>
      <c r="K30" s="151">
        <v>0.13800000000000001</v>
      </c>
    </row>
    <row r="31" spans="1:26" s="8" customFormat="1" x14ac:dyDescent="0.25">
      <c r="A31" s="240" t="s">
        <v>23</v>
      </c>
      <c r="B31" s="148">
        <v>0.14499999999999999</v>
      </c>
      <c r="C31" s="148">
        <v>0.13500000000000001</v>
      </c>
      <c r="D31" s="148">
        <v>0.14599999999999999</v>
      </c>
      <c r="E31" s="148">
        <v>0.11</v>
      </c>
      <c r="F31" s="151">
        <v>0.129</v>
      </c>
      <c r="G31" s="148">
        <v>8.6999999999999994E-2</v>
      </c>
      <c r="H31" s="148">
        <v>0.107</v>
      </c>
      <c r="I31" s="148">
        <v>0.126</v>
      </c>
      <c r="J31" s="148">
        <v>0.14699999999999999</v>
      </c>
      <c r="K31" s="151">
        <v>0.115</v>
      </c>
    </row>
    <row r="32" spans="1:26" x14ac:dyDescent="0.25">
      <c r="B32" s="50"/>
      <c r="C32" s="50"/>
      <c r="D32" s="50"/>
      <c r="E32" s="55"/>
      <c r="F32" s="51"/>
      <c r="G32" s="50"/>
      <c r="H32" s="50"/>
      <c r="I32" s="50"/>
      <c r="J32" s="55"/>
      <c r="K32" s="51"/>
    </row>
    <row r="33" spans="1:13" s="14" customFormat="1" x14ac:dyDescent="0.25">
      <c r="A33" s="242" t="s">
        <v>21</v>
      </c>
      <c r="B33" s="67">
        <f>+'EBITDA before CC'!B5</f>
        <v>186</v>
      </c>
      <c r="C33" s="67">
        <f>+'EBITDA before CC'!C5</f>
        <v>185</v>
      </c>
      <c r="D33" s="67">
        <f>+'EBITDA before CC'!D5</f>
        <v>181</v>
      </c>
      <c r="E33" s="67">
        <f>+'EBITDA before CC'!E5</f>
        <v>204</v>
      </c>
      <c r="F33" s="56">
        <f>+'EBITDA before CC'!F5</f>
        <v>756</v>
      </c>
      <c r="G33" s="67">
        <f>+'EBITDA before CC'!G5</f>
        <v>196</v>
      </c>
      <c r="H33" s="67">
        <f>+'EBITDA before CC'!H5</f>
        <v>189</v>
      </c>
      <c r="I33" s="67">
        <f>+'EBITDA before CC'!I5</f>
        <v>198</v>
      </c>
      <c r="J33" s="67">
        <f>+'EBITDA before CC'!J5</f>
        <v>222</v>
      </c>
      <c r="K33" s="56">
        <f>+'EBITDA before CC'!K5</f>
        <v>805</v>
      </c>
    </row>
    <row r="34" spans="1:13" s="8" customFormat="1" x14ac:dyDescent="0.25">
      <c r="A34" s="240" t="s">
        <v>25</v>
      </c>
      <c r="B34" s="148">
        <v>0.40899999999999997</v>
      </c>
      <c r="C34" s="148">
        <v>0.39700000000000002</v>
      </c>
      <c r="D34" s="148">
        <v>0.377</v>
      </c>
      <c r="E34" s="148">
        <v>0.38800000000000001</v>
      </c>
      <c r="F34" s="151">
        <v>0.39200000000000002</v>
      </c>
      <c r="G34" s="148">
        <v>0.371</v>
      </c>
      <c r="H34" s="148">
        <v>0.35499999999999998</v>
      </c>
      <c r="I34" s="148">
        <v>0.36499999999999999</v>
      </c>
      <c r="J34" s="148">
        <v>0.377</v>
      </c>
      <c r="K34" s="151">
        <v>0.36699999999999999</v>
      </c>
    </row>
    <row r="35" spans="1:13" s="8" customFormat="1" x14ac:dyDescent="0.25">
      <c r="A35" s="240" t="s">
        <v>22</v>
      </c>
      <c r="B35" s="148">
        <v>0.126</v>
      </c>
      <c r="C35" s="148">
        <v>0.02</v>
      </c>
      <c r="D35" s="148">
        <v>-4.5999999999999999E-2</v>
      </c>
      <c r="E35" s="148">
        <v>0.08</v>
      </c>
      <c r="F35" s="151">
        <v>4.2000000000000003E-2</v>
      </c>
      <c r="G35" s="148">
        <v>5.3999999999999999E-2</v>
      </c>
      <c r="H35" s="148">
        <v>2.1999999999999999E-2</v>
      </c>
      <c r="I35" s="148">
        <v>9.4E-2</v>
      </c>
      <c r="J35" s="148">
        <v>8.7999999999999995E-2</v>
      </c>
      <c r="K35" s="151">
        <v>6.5000000000000002E-2</v>
      </c>
    </row>
    <row r="36" spans="1:13" s="8" customFormat="1" x14ac:dyDescent="0.25">
      <c r="A36" s="240" t="s">
        <v>23</v>
      </c>
      <c r="B36" s="148">
        <v>0.104</v>
      </c>
      <c r="C36" s="148">
        <v>6.8000000000000005E-2</v>
      </c>
      <c r="D36" s="148">
        <v>1.7999999999999999E-2</v>
      </c>
      <c r="E36" s="148">
        <v>5.0999999999999997E-2</v>
      </c>
      <c r="F36" s="151">
        <v>5.8000000000000003E-2</v>
      </c>
      <c r="G36" s="148">
        <v>-2.9000000000000001E-2</v>
      </c>
      <c r="H36" s="148">
        <v>-4.0000000000000001E-3</v>
      </c>
      <c r="I36" s="148">
        <v>0.122</v>
      </c>
      <c r="J36" s="148">
        <v>0.11600000000000001</v>
      </c>
      <c r="K36" s="151">
        <v>3.7999999999999999E-2</v>
      </c>
    </row>
    <row r="37" spans="1:13" x14ac:dyDescent="0.25">
      <c r="B37" s="50"/>
      <c r="C37" s="50"/>
      <c r="D37" s="50"/>
      <c r="E37" s="50"/>
      <c r="F37" s="51"/>
      <c r="G37" s="50"/>
      <c r="H37" s="50"/>
      <c r="I37" s="50"/>
      <c r="J37" s="50"/>
      <c r="K37" s="51"/>
    </row>
    <row r="38" spans="1:13" s="14" customFormat="1" x14ac:dyDescent="0.25">
      <c r="A38" s="242" t="s">
        <v>24</v>
      </c>
      <c r="B38" s="55">
        <v>69</v>
      </c>
      <c r="C38" s="55">
        <v>92</v>
      </c>
      <c r="D38" s="55">
        <v>76.099999999999994</v>
      </c>
      <c r="E38" s="55">
        <v>135.4</v>
      </c>
      <c r="F38" s="56">
        <v>372.5</v>
      </c>
      <c r="G38" s="55">
        <v>115</v>
      </c>
      <c r="H38" s="55">
        <v>46</v>
      </c>
      <c r="I38" s="55">
        <v>130</v>
      </c>
      <c r="J38" s="55">
        <v>296</v>
      </c>
      <c r="K38" s="56">
        <v>587</v>
      </c>
    </row>
    <row r="39" spans="1:13" s="8" customFormat="1" x14ac:dyDescent="0.25">
      <c r="A39" s="240" t="s">
        <v>205</v>
      </c>
      <c r="B39" s="148">
        <v>0.152</v>
      </c>
      <c r="C39" s="148">
        <v>0.19700000000000001</v>
      </c>
      <c r="D39" s="148">
        <v>0.159</v>
      </c>
      <c r="E39" s="148">
        <v>0.25700000000000001</v>
      </c>
      <c r="F39" s="151">
        <v>0.193</v>
      </c>
      <c r="G39" s="148">
        <v>0.217</v>
      </c>
      <c r="H39" s="148">
        <v>8.5999999999999993E-2</v>
      </c>
      <c r="I39" s="148">
        <v>0.24</v>
      </c>
      <c r="J39" s="148">
        <v>0.503</v>
      </c>
      <c r="K39" s="151">
        <v>0.26800000000000002</v>
      </c>
      <c r="M39"/>
    </row>
    <row r="40" spans="1:13" x14ac:dyDescent="0.25">
      <c r="B40" s="50"/>
      <c r="C40" s="55"/>
      <c r="D40" s="50"/>
      <c r="E40" s="50"/>
      <c r="F40" s="51"/>
      <c r="G40" s="50"/>
      <c r="H40" s="55"/>
      <c r="I40" s="50"/>
      <c r="J40" s="50"/>
      <c r="K40" s="51"/>
    </row>
    <row r="41" spans="1:13" s="14" customFormat="1" x14ac:dyDescent="0.25">
      <c r="A41" s="242"/>
      <c r="B41" s="135"/>
      <c r="C41" s="135"/>
      <c r="D41" s="135"/>
      <c r="E41" s="135"/>
      <c r="F41" s="136"/>
      <c r="G41" s="135"/>
      <c r="H41" s="135"/>
      <c r="I41" s="135"/>
      <c r="J41" s="135"/>
      <c r="K41" s="136"/>
    </row>
    <row r="42" spans="1:13" s="8" customFormat="1" x14ac:dyDescent="0.25">
      <c r="A42" s="240"/>
      <c r="B42" s="138"/>
      <c r="C42" s="138"/>
      <c r="D42" s="138"/>
      <c r="E42" s="138"/>
      <c r="F42" s="141"/>
      <c r="G42" s="138"/>
      <c r="H42" s="138"/>
      <c r="I42" s="138"/>
      <c r="J42" s="138"/>
      <c r="K42" s="141"/>
    </row>
  </sheetData>
  <hyperlinks>
    <hyperlink ref="A1" location="Index!A1" display="Back to index"/>
  </hyperlinks>
  <pageMargins left="0.7" right="0.7" top="0.75" bottom="0.75" header="0.3" footer="0.3"/>
  <pageSetup paperSize="9" scale="78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54"/>
  <sheetViews>
    <sheetView showGridLines="0" view="pageBreakPreview" zoomScale="85" zoomScaleNormal="100" zoomScaleSheetLayoutView="85" workbookViewId="0">
      <pane xSplit="1" ySplit="2" topLeftCell="B3" activePane="bottomRight" state="frozenSplit"/>
      <selection activeCell="A50" sqref="A50"/>
      <selection pane="topRight" activeCell="A50" sqref="A50"/>
      <selection pane="bottomLeft" activeCell="A50" sqref="A50"/>
      <selection pane="bottomRight" activeCell="A50" sqref="A50"/>
    </sheetView>
  </sheetViews>
  <sheetFormatPr defaultColWidth="9.140625" defaultRowHeight="15" x14ac:dyDescent="0.25"/>
  <cols>
    <col min="1" max="1" width="32.85546875" style="238" bestFit="1" customWidth="1"/>
    <col min="2" max="2" width="9.42578125" bestFit="1" customWidth="1"/>
    <col min="3" max="5" width="8.85546875" bestFit="1" customWidth="1"/>
    <col min="6" max="6" width="8.28515625" style="2" bestFit="1" customWidth="1"/>
    <col min="7" max="7" width="9.42578125" bestFit="1" customWidth="1"/>
    <col min="8" max="9" width="8.85546875" bestFit="1" customWidth="1"/>
    <col min="10" max="10" width="9.42578125" bestFit="1" customWidth="1"/>
    <col min="11" max="11" width="9.42578125" style="2" bestFit="1" customWidth="1"/>
  </cols>
  <sheetData>
    <row r="1" spans="1:11" s="4" customFormat="1" ht="15.75" x14ac:dyDescent="0.25">
      <c r="A1" s="233" t="s">
        <v>118</v>
      </c>
      <c r="B1" s="230" t="s">
        <v>89</v>
      </c>
      <c r="C1" s="230" t="s">
        <v>90</v>
      </c>
      <c r="D1" s="230" t="s">
        <v>91</v>
      </c>
      <c r="E1" s="230" t="s">
        <v>92</v>
      </c>
      <c r="F1" s="232" t="s">
        <v>93</v>
      </c>
      <c r="G1" s="230" t="s">
        <v>174</v>
      </c>
      <c r="H1" s="230" t="s">
        <v>175</v>
      </c>
      <c r="I1" s="230" t="s">
        <v>176</v>
      </c>
      <c r="J1" s="230" t="s">
        <v>177</v>
      </c>
      <c r="K1" s="232" t="s">
        <v>178</v>
      </c>
    </row>
    <row r="2" spans="1:11" s="5" customFormat="1" ht="15.75" x14ac:dyDescent="0.25">
      <c r="A2" s="234" t="s">
        <v>130</v>
      </c>
      <c r="F2" s="6"/>
      <c r="K2" s="6"/>
    </row>
    <row r="3" spans="1:11" s="25" customFormat="1" ht="15.75" x14ac:dyDescent="0.25">
      <c r="A3" s="235" t="s">
        <v>27</v>
      </c>
      <c r="F3" s="26"/>
      <c r="J3" s="81"/>
      <c r="K3" s="26"/>
    </row>
    <row r="4" spans="1:11" ht="15.75" x14ac:dyDescent="0.25">
      <c r="A4" s="236" t="s">
        <v>32</v>
      </c>
    </row>
    <row r="5" spans="1:11" s="12" customFormat="1" x14ac:dyDescent="0.25">
      <c r="A5" s="241" t="s">
        <v>9</v>
      </c>
      <c r="B5" s="12">
        <f>SUM(B6:B11)</f>
        <v>179</v>
      </c>
      <c r="C5" s="12">
        <f t="shared" ref="C5" si="0">SUM(C6:C11)</f>
        <v>179</v>
      </c>
      <c r="D5" s="12">
        <f t="shared" ref="D5" si="1">SUM(D6:D11)</f>
        <v>182</v>
      </c>
      <c r="E5" s="12">
        <f t="shared" ref="E5" si="2">SUM(E6:E11)</f>
        <v>182</v>
      </c>
      <c r="F5" s="37">
        <f t="shared" ref="F5" si="3">SUM(F6:F11)</f>
        <v>182</v>
      </c>
      <c r="G5" s="12">
        <f t="shared" ref="G5" si="4">SUM(G6:G11)</f>
        <v>185</v>
      </c>
      <c r="H5" s="12">
        <f t="shared" ref="H5" si="5">SUM(H6:H11)</f>
        <v>185</v>
      </c>
      <c r="I5" s="12">
        <f t="shared" ref="I5" si="6">SUM(I6:I11)</f>
        <v>185</v>
      </c>
      <c r="J5" s="33">
        <f t="shared" ref="J5" si="7">SUM(J6:J11)</f>
        <v>185</v>
      </c>
      <c r="K5" s="37">
        <f t="shared" ref="K5" si="8">SUM(K6:K11)</f>
        <v>185</v>
      </c>
    </row>
    <row r="6" spans="1:11" s="14" customFormat="1" x14ac:dyDescent="0.25">
      <c r="A6" s="242" t="s">
        <v>34</v>
      </c>
      <c r="B6" s="14">
        <v>11</v>
      </c>
      <c r="C6" s="14">
        <v>11</v>
      </c>
      <c r="D6" s="14">
        <v>11</v>
      </c>
      <c r="E6" s="14">
        <v>11</v>
      </c>
      <c r="F6" s="36">
        <v>11</v>
      </c>
      <c r="G6" s="14">
        <v>11</v>
      </c>
      <c r="H6" s="14">
        <v>11</v>
      </c>
      <c r="I6" s="14">
        <v>11</v>
      </c>
      <c r="J6" s="34">
        <v>11</v>
      </c>
      <c r="K6" s="36">
        <v>11</v>
      </c>
    </row>
    <row r="7" spans="1:11" s="14" customFormat="1" x14ac:dyDescent="0.25">
      <c r="A7" s="242" t="s">
        <v>35</v>
      </c>
      <c r="B7" s="14">
        <v>74</v>
      </c>
      <c r="C7" s="14">
        <v>74</v>
      </c>
      <c r="D7" s="14">
        <v>74</v>
      </c>
      <c r="E7" s="14">
        <v>74</v>
      </c>
      <c r="F7" s="36">
        <v>74</v>
      </c>
      <c r="G7" s="14">
        <v>76</v>
      </c>
      <c r="H7" s="14">
        <v>76</v>
      </c>
      <c r="I7" s="14">
        <v>76</v>
      </c>
      <c r="J7" s="34">
        <v>76</v>
      </c>
      <c r="K7" s="36">
        <v>76</v>
      </c>
    </row>
    <row r="8" spans="1:11" s="14" customFormat="1" x14ac:dyDescent="0.25">
      <c r="A8" s="242" t="s">
        <v>15</v>
      </c>
      <c r="B8" s="14">
        <v>25</v>
      </c>
      <c r="C8" s="14">
        <v>25</v>
      </c>
      <c r="D8" s="14">
        <v>25</v>
      </c>
      <c r="E8" s="14">
        <v>25</v>
      </c>
      <c r="F8" s="36">
        <v>25</v>
      </c>
      <c r="G8" s="14">
        <v>25</v>
      </c>
      <c r="H8" s="14">
        <v>25</v>
      </c>
      <c r="I8" s="14">
        <v>25</v>
      </c>
      <c r="J8" s="34">
        <v>25</v>
      </c>
      <c r="K8" s="36">
        <v>25</v>
      </c>
    </row>
    <row r="9" spans="1:11" s="14" customFormat="1" x14ac:dyDescent="0.25">
      <c r="A9" s="242" t="s">
        <v>16</v>
      </c>
      <c r="B9" s="14">
        <v>12</v>
      </c>
      <c r="C9" s="14">
        <v>12</v>
      </c>
      <c r="D9" s="14">
        <v>12</v>
      </c>
      <c r="E9" s="14">
        <v>12</v>
      </c>
      <c r="F9" s="36">
        <v>12</v>
      </c>
      <c r="G9" s="14">
        <v>12</v>
      </c>
      <c r="H9" s="14">
        <v>12</v>
      </c>
      <c r="I9" s="14">
        <v>12</v>
      </c>
      <c r="J9" s="34">
        <v>12</v>
      </c>
      <c r="K9" s="36">
        <v>12</v>
      </c>
    </row>
    <row r="10" spans="1:11" s="14" customFormat="1" x14ac:dyDescent="0.25">
      <c r="A10" s="242" t="s">
        <v>36</v>
      </c>
      <c r="B10" s="14">
        <v>13</v>
      </c>
      <c r="C10" s="14">
        <v>13</v>
      </c>
      <c r="D10" s="14">
        <v>13</v>
      </c>
      <c r="E10" s="14">
        <v>13</v>
      </c>
      <c r="F10" s="36">
        <v>13</v>
      </c>
      <c r="G10" s="14">
        <v>13</v>
      </c>
      <c r="H10" s="14">
        <v>13</v>
      </c>
      <c r="I10" s="14">
        <v>13</v>
      </c>
      <c r="J10" s="34">
        <v>13</v>
      </c>
      <c r="K10" s="36">
        <v>13</v>
      </c>
    </row>
    <row r="11" spans="1:11" s="14" customFormat="1" x14ac:dyDescent="0.25">
      <c r="A11" s="242" t="s">
        <v>18</v>
      </c>
      <c r="B11" s="14">
        <v>44</v>
      </c>
      <c r="C11" s="14">
        <v>44</v>
      </c>
      <c r="D11" s="14">
        <v>47</v>
      </c>
      <c r="E11" s="14">
        <v>47</v>
      </c>
      <c r="F11" s="36">
        <v>47</v>
      </c>
      <c r="G11" s="14">
        <v>48</v>
      </c>
      <c r="H11" s="14">
        <v>48</v>
      </c>
      <c r="I11" s="14">
        <v>48</v>
      </c>
      <c r="J11" s="34">
        <v>48</v>
      </c>
      <c r="K11" s="36">
        <v>48</v>
      </c>
    </row>
    <row r="12" spans="1:11" x14ac:dyDescent="0.25">
      <c r="F12" s="40"/>
      <c r="J12" s="35"/>
      <c r="K12" s="40"/>
    </row>
    <row r="13" spans="1:11" s="8" customFormat="1" x14ac:dyDescent="0.25">
      <c r="A13" s="239" t="s">
        <v>20</v>
      </c>
      <c r="F13" s="38"/>
      <c r="J13" s="31"/>
      <c r="K13" s="38"/>
    </row>
    <row r="14" spans="1:11" s="8" customFormat="1" x14ac:dyDescent="0.25">
      <c r="A14" s="240" t="s">
        <v>34</v>
      </c>
      <c r="B14" s="8">
        <v>0.28899999999999998</v>
      </c>
      <c r="C14" s="8">
        <v>0.30499999999999999</v>
      </c>
      <c r="D14" s="8">
        <v>0.307</v>
      </c>
      <c r="E14" s="8">
        <v>0.32700000000000001</v>
      </c>
      <c r="F14" s="38">
        <v>0.32700000000000001</v>
      </c>
      <c r="G14" s="8">
        <v>0.29899999999999999</v>
      </c>
      <c r="H14" s="8">
        <v>0.316</v>
      </c>
      <c r="I14" s="8">
        <v>0.3250221777932969</v>
      </c>
      <c r="J14" s="31">
        <v>0.36206495179116072</v>
      </c>
      <c r="K14" s="38">
        <v>0.36206495179116072</v>
      </c>
    </row>
    <row r="15" spans="1:11" s="8" customFormat="1" x14ac:dyDescent="0.25">
      <c r="A15" s="240" t="s">
        <v>35</v>
      </c>
      <c r="B15" s="8">
        <v>0.502</v>
      </c>
      <c r="C15" s="31">
        <v>0.54800000000000004</v>
      </c>
      <c r="D15" s="8">
        <v>0.59299999999999997</v>
      </c>
      <c r="E15" s="8">
        <v>0.60699999999999998</v>
      </c>
      <c r="F15" s="38">
        <v>0.60699999999999998</v>
      </c>
      <c r="G15" s="8">
        <v>0.58499999999999996</v>
      </c>
      <c r="H15" s="8">
        <v>0.61699999999999999</v>
      </c>
      <c r="I15" s="8">
        <v>0.43</v>
      </c>
      <c r="J15" s="31">
        <v>0.44950166937105968</v>
      </c>
      <c r="K15" s="38">
        <v>0.44950166937105968</v>
      </c>
    </row>
    <row r="16" spans="1:11" s="8" customFormat="1" x14ac:dyDescent="0.25">
      <c r="A16" s="240" t="s">
        <v>15</v>
      </c>
      <c r="B16" s="8">
        <v>0.67600000000000005</v>
      </c>
      <c r="C16" s="8">
        <v>0.68700000000000006</v>
      </c>
      <c r="D16" s="8">
        <v>0.72299999999999998</v>
      </c>
      <c r="E16" s="8">
        <v>0.72399999999999998</v>
      </c>
      <c r="F16" s="38">
        <v>0.72399999999999998</v>
      </c>
      <c r="G16" s="8">
        <v>0.748</v>
      </c>
      <c r="H16" s="8">
        <v>0.76200000000000001</v>
      </c>
      <c r="I16" s="8">
        <v>0.78831778536867558</v>
      </c>
      <c r="J16" s="31">
        <v>0.80679321965331796</v>
      </c>
      <c r="K16" s="38">
        <v>0.80679321965331796</v>
      </c>
    </row>
    <row r="17" spans="1:11" s="8" customFormat="1" x14ac:dyDescent="0.25">
      <c r="A17" s="240" t="s">
        <v>16</v>
      </c>
      <c r="B17" s="8">
        <v>0.28999999999999998</v>
      </c>
      <c r="C17" s="8">
        <v>0.31</v>
      </c>
      <c r="D17" s="8">
        <v>0.32700000000000001</v>
      </c>
      <c r="E17" s="8">
        <v>0.36399999999999999</v>
      </c>
      <c r="F17" s="38">
        <v>0.36399999999999999</v>
      </c>
      <c r="G17" s="8">
        <v>0.379</v>
      </c>
      <c r="H17" s="8">
        <v>0.43099999999999999</v>
      </c>
      <c r="I17" s="8">
        <v>0.45688624285377616</v>
      </c>
      <c r="J17" s="31">
        <v>0.47018487101418921</v>
      </c>
      <c r="K17" s="38">
        <v>0.47018487101418921</v>
      </c>
    </row>
    <row r="18" spans="1:11" s="8" customFormat="1" x14ac:dyDescent="0.25">
      <c r="A18" s="240" t="s">
        <v>36</v>
      </c>
      <c r="B18" s="8">
        <v>0.66200000000000003</v>
      </c>
      <c r="C18" s="8">
        <v>0.64800000000000002</v>
      </c>
      <c r="D18" s="8">
        <v>0.64900000000000002</v>
      </c>
      <c r="E18" s="8">
        <v>0.65800000000000003</v>
      </c>
      <c r="F18" s="38">
        <v>0.65800000000000003</v>
      </c>
      <c r="G18" s="8">
        <v>0.68799999999999994</v>
      </c>
      <c r="H18" s="8">
        <v>0.69799999999999995</v>
      </c>
      <c r="I18" s="8">
        <v>0.68895109248511888</v>
      </c>
      <c r="J18" s="31">
        <v>0.69035983478633811</v>
      </c>
      <c r="K18" s="38">
        <v>0.69035983478633811</v>
      </c>
    </row>
    <row r="19" spans="1:11" s="8" customFormat="1" x14ac:dyDescent="0.25">
      <c r="A19" s="240" t="s">
        <v>18</v>
      </c>
      <c r="B19" s="8">
        <v>0.40400000000000003</v>
      </c>
      <c r="C19" s="8">
        <v>0.40600000000000003</v>
      </c>
      <c r="D19" s="8">
        <v>0.42299999999999999</v>
      </c>
      <c r="E19" s="8">
        <v>0.434</v>
      </c>
      <c r="F19" s="38">
        <v>0.434</v>
      </c>
      <c r="G19" s="8">
        <v>0.435</v>
      </c>
      <c r="H19" s="8">
        <v>0.432</v>
      </c>
      <c r="I19" s="8">
        <v>0.43619606169557279</v>
      </c>
      <c r="J19" s="31">
        <v>0.4490706496362023</v>
      </c>
      <c r="K19" s="38">
        <v>0.4490706496362023</v>
      </c>
    </row>
    <row r="20" spans="1:11" x14ac:dyDescent="0.25">
      <c r="A20" s="240"/>
      <c r="F20" s="40"/>
      <c r="J20" s="35"/>
      <c r="K20" s="40"/>
    </row>
    <row r="21" spans="1:11" s="14" customFormat="1" x14ac:dyDescent="0.25">
      <c r="A21" s="241" t="s">
        <v>10</v>
      </c>
      <c r="B21" s="12">
        <f>SUM(B22:B27)</f>
        <v>16705.55</v>
      </c>
      <c r="C21" s="12">
        <f t="shared" ref="C21:K21" si="9">SUM(C22:C27)</f>
        <v>17120</v>
      </c>
      <c r="D21" s="12">
        <f t="shared" si="9"/>
        <v>17949</v>
      </c>
      <c r="E21" s="12">
        <f t="shared" si="9"/>
        <v>18387</v>
      </c>
      <c r="F21" s="37">
        <f t="shared" si="9"/>
        <v>18387</v>
      </c>
      <c r="G21" s="12">
        <f t="shared" si="9"/>
        <v>18278</v>
      </c>
      <c r="H21" s="12">
        <f t="shared" si="9"/>
        <v>18479</v>
      </c>
      <c r="I21" s="12">
        <f t="shared" si="9"/>
        <v>19569</v>
      </c>
      <c r="J21" s="33">
        <f t="shared" si="9"/>
        <v>20420</v>
      </c>
      <c r="K21" s="37">
        <f t="shared" si="9"/>
        <v>20420</v>
      </c>
    </row>
    <row r="22" spans="1:11" s="14" customFormat="1" x14ac:dyDescent="0.25">
      <c r="A22" s="242" t="s">
        <v>34</v>
      </c>
      <c r="B22" s="14">
        <v>1902.951</v>
      </c>
      <c r="C22" s="22">
        <v>1896</v>
      </c>
      <c r="D22" s="22">
        <v>1911</v>
      </c>
      <c r="E22" s="14">
        <v>2030</v>
      </c>
      <c r="F22" s="36">
        <v>2030</v>
      </c>
      <c r="G22" s="14">
        <v>1955</v>
      </c>
      <c r="H22" s="14">
        <v>1958</v>
      </c>
      <c r="I22" s="22">
        <v>2039</v>
      </c>
      <c r="J22" s="34">
        <v>2252</v>
      </c>
      <c r="K22" s="36">
        <v>2252</v>
      </c>
    </row>
    <row r="23" spans="1:11" s="14" customFormat="1" x14ac:dyDescent="0.25">
      <c r="A23" s="242" t="s">
        <v>35</v>
      </c>
      <c r="B23" s="14">
        <v>2306.5369999999998</v>
      </c>
      <c r="C23" s="22">
        <v>2554</v>
      </c>
      <c r="D23" s="22">
        <v>2828</v>
      </c>
      <c r="E23" s="14">
        <v>3001</v>
      </c>
      <c r="F23" s="36">
        <v>3001</v>
      </c>
      <c r="G23" s="14">
        <v>2936</v>
      </c>
      <c r="H23" s="14">
        <v>2964</v>
      </c>
      <c r="I23" s="22">
        <v>3633</v>
      </c>
      <c r="J23" s="34">
        <v>3854</v>
      </c>
      <c r="K23" s="36">
        <v>3854</v>
      </c>
    </row>
    <row r="24" spans="1:11" s="14" customFormat="1" x14ac:dyDescent="0.25">
      <c r="A24" s="242" t="s">
        <v>15</v>
      </c>
      <c r="B24" s="14">
        <v>3334.3119999999999</v>
      </c>
      <c r="C24" s="22">
        <v>3196</v>
      </c>
      <c r="D24" s="22">
        <v>3227</v>
      </c>
      <c r="E24" s="14">
        <v>3170</v>
      </c>
      <c r="F24" s="36">
        <v>3170</v>
      </c>
      <c r="G24" s="14">
        <v>3185</v>
      </c>
      <c r="H24" s="14">
        <v>3299</v>
      </c>
      <c r="I24" s="22">
        <v>3577</v>
      </c>
      <c r="J24" s="34">
        <v>3674</v>
      </c>
      <c r="K24" s="36">
        <v>3674</v>
      </c>
    </row>
    <row r="25" spans="1:11" s="14" customFormat="1" x14ac:dyDescent="0.25">
      <c r="A25" s="242" t="s">
        <v>16</v>
      </c>
      <c r="B25" s="14">
        <v>1180.0550000000001</v>
      </c>
      <c r="C25" s="22">
        <v>1220</v>
      </c>
      <c r="D25" s="22">
        <v>1424</v>
      </c>
      <c r="E25" s="14">
        <v>1502</v>
      </c>
      <c r="F25" s="36">
        <v>1502</v>
      </c>
      <c r="G25" s="14">
        <v>1471</v>
      </c>
      <c r="H25" s="14">
        <v>1612</v>
      </c>
      <c r="I25" s="22">
        <v>1794</v>
      </c>
      <c r="J25" s="34">
        <v>1938</v>
      </c>
      <c r="K25" s="36">
        <v>1938</v>
      </c>
    </row>
    <row r="26" spans="1:11" s="14" customFormat="1" x14ac:dyDescent="0.25">
      <c r="A26" s="242" t="s">
        <v>36</v>
      </c>
      <c r="B26" s="14">
        <v>2483.8620000000001</v>
      </c>
      <c r="C26" s="22">
        <v>2641</v>
      </c>
      <c r="D26" s="22">
        <v>2647</v>
      </c>
      <c r="E26" s="14">
        <v>2641</v>
      </c>
      <c r="F26" s="36">
        <v>2641</v>
      </c>
      <c r="G26" s="14">
        <v>2664</v>
      </c>
      <c r="H26" s="14">
        <v>2681</v>
      </c>
      <c r="I26" s="22">
        <v>2638</v>
      </c>
      <c r="J26" s="34">
        <v>2700</v>
      </c>
      <c r="K26" s="36">
        <v>2700</v>
      </c>
    </row>
    <row r="27" spans="1:11" s="14" customFormat="1" x14ac:dyDescent="0.25">
      <c r="A27" s="242" t="s">
        <v>18</v>
      </c>
      <c r="B27" s="14">
        <v>5497.8329999999996</v>
      </c>
      <c r="C27" s="22">
        <v>5613</v>
      </c>
      <c r="D27" s="22">
        <v>5912</v>
      </c>
      <c r="E27" s="14">
        <v>6043</v>
      </c>
      <c r="F27" s="36">
        <v>6043</v>
      </c>
      <c r="G27" s="14">
        <v>6067</v>
      </c>
      <c r="H27" s="14">
        <v>5965</v>
      </c>
      <c r="I27" s="22">
        <v>5888</v>
      </c>
      <c r="J27" s="34">
        <v>6002</v>
      </c>
      <c r="K27" s="36">
        <v>6002</v>
      </c>
    </row>
    <row r="28" spans="1:11" x14ac:dyDescent="0.25">
      <c r="A28" s="242"/>
      <c r="D28" s="48"/>
      <c r="F28" s="40"/>
      <c r="I28" s="48"/>
      <c r="J28" s="35"/>
      <c r="K28" s="40"/>
    </row>
    <row r="29" spans="1:11" s="8" customFormat="1" x14ac:dyDescent="0.25">
      <c r="A29" s="239" t="s">
        <v>11</v>
      </c>
      <c r="F29" s="38"/>
      <c r="J29" s="31"/>
      <c r="K29" s="38"/>
    </row>
    <row r="30" spans="1:11" s="8" customFormat="1" x14ac:dyDescent="0.25">
      <c r="A30" s="240" t="s">
        <v>34</v>
      </c>
      <c r="B30" s="8">
        <v>0.58499999999999996</v>
      </c>
      <c r="C30" s="8">
        <v>0.55100000000000005</v>
      </c>
      <c r="D30" s="8">
        <v>0.55200000000000005</v>
      </c>
      <c r="E30" s="8">
        <v>0.55400000000000005</v>
      </c>
      <c r="F30" s="38">
        <v>0.55400000000000005</v>
      </c>
      <c r="G30" s="8">
        <v>0.55400000000000005</v>
      </c>
      <c r="H30" s="8">
        <v>0.52400000000000002</v>
      </c>
      <c r="I30" s="8">
        <v>0.53042108505752616</v>
      </c>
      <c r="J30" s="31">
        <v>0.52600000000000002</v>
      </c>
      <c r="K30" s="38">
        <v>0.52600000000000002</v>
      </c>
    </row>
    <row r="31" spans="1:11" s="8" customFormat="1" x14ac:dyDescent="0.25">
      <c r="A31" s="240" t="s">
        <v>35</v>
      </c>
      <c r="B31" s="8">
        <v>0.33100000000000002</v>
      </c>
      <c r="C31" s="8">
        <v>0.33300000000000002</v>
      </c>
      <c r="D31" s="8">
        <v>0.33800000000000002</v>
      </c>
      <c r="E31" s="8">
        <v>0.34799999999999998</v>
      </c>
      <c r="F31" s="38">
        <v>0.34799999999999998</v>
      </c>
      <c r="G31" s="8">
        <v>0.35099999999999998</v>
      </c>
      <c r="H31" s="8">
        <v>0.33400000000000002</v>
      </c>
      <c r="I31" s="8">
        <v>0.31052235175340781</v>
      </c>
      <c r="J31" s="31">
        <v>0.312</v>
      </c>
      <c r="K31" s="38">
        <v>0.312</v>
      </c>
    </row>
    <row r="32" spans="1:11" s="8" customFormat="1" x14ac:dyDescent="0.25">
      <c r="A32" s="240" t="s">
        <v>15</v>
      </c>
      <c r="B32" s="8">
        <v>0.19800000000000001</v>
      </c>
      <c r="C32" s="8">
        <v>0.185</v>
      </c>
      <c r="D32" s="8">
        <v>0.17599999999999999</v>
      </c>
      <c r="E32" s="8">
        <v>0.17199999999999999</v>
      </c>
      <c r="F32" s="38">
        <v>0.17199999999999999</v>
      </c>
      <c r="G32" s="8">
        <v>0.16700000000000001</v>
      </c>
      <c r="H32" s="8">
        <v>0.16900000000000001</v>
      </c>
      <c r="I32" s="8">
        <v>0.17609044285840694</v>
      </c>
      <c r="J32" s="31">
        <v>0.17599999999999999</v>
      </c>
      <c r="K32" s="38">
        <v>0.17599999999999999</v>
      </c>
    </row>
    <row r="33" spans="1:22" s="8" customFormat="1" x14ac:dyDescent="0.25">
      <c r="A33" s="240" t="s">
        <v>16</v>
      </c>
      <c r="B33" s="8">
        <v>0.34799999999999998</v>
      </c>
      <c r="C33" s="8">
        <v>0.33700000000000002</v>
      </c>
      <c r="D33" s="8">
        <v>0.372</v>
      </c>
      <c r="E33" s="8">
        <v>0.379</v>
      </c>
      <c r="F33" s="38">
        <v>0.379</v>
      </c>
      <c r="G33" s="8">
        <v>0.36599999999999999</v>
      </c>
      <c r="H33" s="8">
        <v>0.35</v>
      </c>
      <c r="I33" s="8">
        <v>0.36508230098471428</v>
      </c>
      <c r="J33" s="31">
        <v>0.38100000000000001</v>
      </c>
      <c r="K33" s="38">
        <v>0.38100000000000001</v>
      </c>
    </row>
    <row r="34" spans="1:22" s="8" customFormat="1" x14ac:dyDescent="0.25">
      <c r="A34" s="240" t="s">
        <v>36</v>
      </c>
      <c r="B34" s="8">
        <v>0.28899999999999998</v>
      </c>
      <c r="C34" s="8">
        <v>0.314</v>
      </c>
      <c r="D34" s="8">
        <v>0.313</v>
      </c>
      <c r="E34" s="8">
        <v>0.31</v>
      </c>
      <c r="F34" s="38">
        <v>0.31</v>
      </c>
      <c r="G34" s="8">
        <v>0.29699999999999999</v>
      </c>
      <c r="H34" s="8">
        <v>0.28899999999999998</v>
      </c>
      <c r="I34" s="8">
        <v>0.28788283563227873</v>
      </c>
      <c r="J34" s="31">
        <v>0.29399999999999998</v>
      </c>
      <c r="K34" s="38">
        <v>0.29399999999999998</v>
      </c>
    </row>
    <row r="35" spans="1:22" s="8" customFormat="1" x14ac:dyDescent="0.25">
      <c r="A35" s="240" t="s">
        <v>18</v>
      </c>
      <c r="B35" s="8">
        <v>0.314</v>
      </c>
      <c r="C35" s="8">
        <v>0.317</v>
      </c>
      <c r="D35" s="8">
        <v>0.31900000000000001</v>
      </c>
      <c r="E35" s="8">
        <v>0.317</v>
      </c>
      <c r="F35" s="38">
        <v>0.317</v>
      </c>
      <c r="G35" s="8">
        <v>0.307</v>
      </c>
      <c r="H35" s="8">
        <v>0.30099999999999999</v>
      </c>
      <c r="I35" s="8">
        <v>0.29304435294235914</v>
      </c>
      <c r="J35" s="31">
        <v>0.28799999999999998</v>
      </c>
      <c r="K35" s="38">
        <v>0.28799999999999998</v>
      </c>
    </row>
    <row r="37" spans="1:22" x14ac:dyDescent="0.25">
      <c r="A37" s="243" t="s">
        <v>179</v>
      </c>
      <c r="B37" s="39">
        <v>4.3959900868046917</v>
      </c>
      <c r="C37" s="39">
        <v>4.2898416593033479</v>
      </c>
      <c r="D37" s="39">
        <v>4.2237730719048399</v>
      </c>
      <c r="E37" s="39">
        <v>4.1009455156959556</v>
      </c>
      <c r="F37" s="137">
        <v>4.216728873902702</v>
      </c>
      <c r="G37" s="39">
        <v>3.8792075841334666</v>
      </c>
      <c r="H37" s="39">
        <v>3.7795669395419242</v>
      </c>
      <c r="I37" s="39">
        <v>3.9596542177877416</v>
      </c>
      <c r="J37" s="39">
        <v>3.8999700192029665</v>
      </c>
      <c r="K37" s="137">
        <v>3.8615106668853794</v>
      </c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</row>
    <row r="38" spans="1:22" s="27" customFormat="1" x14ac:dyDescent="0.25">
      <c r="A38" s="244" t="s">
        <v>86</v>
      </c>
      <c r="B38" s="31">
        <v>-7.7905711407301806E-2</v>
      </c>
      <c r="C38" s="31">
        <v>-5.096576577617238E-2</v>
      </c>
      <c r="D38" s="31">
        <v>-3.522501272106611E-2</v>
      </c>
      <c r="E38" s="31">
        <v>-9.1826492697894321E-2</v>
      </c>
      <c r="F38" s="38">
        <v>-7.9181300373677627E-2</v>
      </c>
      <c r="G38" s="31">
        <v>-9.4998276289675165E-2</v>
      </c>
      <c r="H38" s="31">
        <v>-0.10614712626280587</v>
      </c>
      <c r="I38" s="31">
        <v>-5.7856121575791453E-2</v>
      </c>
      <c r="J38" s="31">
        <v>-3.8059965221067138E-2</v>
      </c>
      <c r="K38" s="38">
        <v>-7.5394752018449696E-2</v>
      </c>
    </row>
    <row r="39" spans="1:22" s="27" customFormat="1" x14ac:dyDescent="0.25">
      <c r="A39" s="244"/>
      <c r="B39" s="46"/>
      <c r="F39" s="47"/>
      <c r="G39" s="46"/>
      <c r="J39" s="46"/>
      <c r="K39" s="47"/>
    </row>
    <row r="40" spans="1:22" s="25" customFormat="1" ht="15.75" x14ac:dyDescent="0.25">
      <c r="A40" s="235" t="s">
        <v>26</v>
      </c>
      <c r="F40" s="26"/>
      <c r="K40" s="26"/>
    </row>
    <row r="41" spans="1:22" s="14" customFormat="1" x14ac:dyDescent="0.25">
      <c r="A41" s="242" t="s">
        <v>204</v>
      </c>
      <c r="B41" s="55">
        <v>228</v>
      </c>
      <c r="C41" s="55">
        <v>229</v>
      </c>
      <c r="D41" s="55">
        <v>237</v>
      </c>
      <c r="E41" s="55">
        <v>238</v>
      </c>
      <c r="F41" s="56">
        <v>932</v>
      </c>
      <c r="G41" s="55">
        <v>228</v>
      </c>
      <c r="H41" s="55">
        <v>225</v>
      </c>
      <c r="I41" s="55">
        <v>246</v>
      </c>
      <c r="J41" s="55">
        <v>257</v>
      </c>
      <c r="K41" s="152">
        <v>956</v>
      </c>
    </row>
    <row r="42" spans="1:22" s="8" customFormat="1" x14ac:dyDescent="0.25">
      <c r="A42" s="240" t="s">
        <v>22</v>
      </c>
      <c r="B42" s="148">
        <v>-4.0000000000000001E-3</v>
      </c>
      <c r="C42" s="148">
        <v>-2.8000000000000001E-2</v>
      </c>
      <c r="D42" s="148">
        <v>5.0000000000000001E-3</v>
      </c>
      <c r="E42" s="148">
        <v>-1E-3</v>
      </c>
      <c r="F42" s="151">
        <v>-7.0000000000000001E-3</v>
      </c>
      <c r="G42" s="148">
        <v>0</v>
      </c>
      <c r="H42" s="148">
        <v>-1.7000000000000001E-2</v>
      </c>
      <c r="I42" s="148">
        <v>3.7999999999999999E-2</v>
      </c>
      <c r="J42" s="148">
        <v>0.08</v>
      </c>
      <c r="K42" s="151">
        <v>2.5999999999999999E-2</v>
      </c>
    </row>
    <row r="43" spans="1:22" s="8" customFormat="1" x14ac:dyDescent="0.25">
      <c r="A43" s="240" t="s">
        <v>23</v>
      </c>
      <c r="B43" s="148">
        <v>5.5E-2</v>
      </c>
      <c r="C43" s="148">
        <v>5.8999999999999997E-2</v>
      </c>
      <c r="D43" s="148">
        <v>7.0999999999999994E-2</v>
      </c>
      <c r="E43" s="148">
        <v>1.7999999999999999E-2</v>
      </c>
      <c r="F43" s="151">
        <v>0.05</v>
      </c>
      <c r="G43" s="148">
        <v>2.5000000000000001E-2</v>
      </c>
      <c r="H43" s="148">
        <v>1E-3</v>
      </c>
      <c r="I43" s="148">
        <v>4.4999999999999998E-2</v>
      </c>
      <c r="J43" s="148">
        <v>9.5000000000000001E-2</v>
      </c>
      <c r="K43" s="151">
        <v>4.2999999999999997E-2</v>
      </c>
    </row>
    <row r="44" spans="1:22" x14ac:dyDescent="0.25">
      <c r="B44" s="50"/>
      <c r="C44" s="50"/>
      <c r="D44" s="50"/>
      <c r="E44" s="50"/>
      <c r="F44" s="51"/>
      <c r="G44" s="50"/>
      <c r="H44" s="50"/>
      <c r="I44" s="50"/>
      <c r="J44" s="50"/>
      <c r="K44" s="51"/>
    </row>
    <row r="45" spans="1:22" s="14" customFormat="1" x14ac:dyDescent="0.25">
      <c r="A45" s="242" t="s">
        <v>21</v>
      </c>
      <c r="B45" s="55">
        <v>83</v>
      </c>
      <c r="C45" s="55">
        <v>86</v>
      </c>
      <c r="D45" s="55">
        <v>87</v>
      </c>
      <c r="E45" s="55">
        <v>79</v>
      </c>
      <c r="F45" s="56">
        <v>335</v>
      </c>
      <c r="G45" s="55">
        <v>71</v>
      </c>
      <c r="H45" s="55">
        <v>67</v>
      </c>
      <c r="I45" s="55">
        <v>55</v>
      </c>
      <c r="J45" s="55">
        <v>58</v>
      </c>
      <c r="K45" s="56">
        <v>251</v>
      </c>
    </row>
    <row r="46" spans="1:22" s="8" customFormat="1" x14ac:dyDescent="0.25">
      <c r="A46" s="240" t="s">
        <v>25</v>
      </c>
      <c r="B46" s="148">
        <v>0.36399999999999999</v>
      </c>
      <c r="C46" s="148">
        <v>0.376</v>
      </c>
      <c r="D46" s="148">
        <v>0.36699999999999999</v>
      </c>
      <c r="E46" s="148">
        <v>0.33200000000000002</v>
      </c>
      <c r="F46" s="151">
        <v>0.35899999999999999</v>
      </c>
      <c r="G46" s="148">
        <v>0.311</v>
      </c>
      <c r="H46" s="148">
        <v>0.29799999999999999</v>
      </c>
      <c r="I46" s="148">
        <v>0.224</v>
      </c>
      <c r="J46" s="148">
        <v>0.22600000000000001</v>
      </c>
      <c r="K46" s="151">
        <v>0.26300000000000001</v>
      </c>
    </row>
    <row r="47" spans="1:22" s="8" customFormat="1" x14ac:dyDescent="0.25">
      <c r="A47" s="240" t="s">
        <v>22</v>
      </c>
      <c r="B47" s="148">
        <v>-9.8000000000000004E-2</v>
      </c>
      <c r="C47" s="148">
        <v>-0.09</v>
      </c>
      <c r="D47" s="148">
        <v>-6.3E-2</v>
      </c>
      <c r="E47" s="148">
        <v>-0.16900000000000001</v>
      </c>
      <c r="F47" s="151">
        <v>-0.106</v>
      </c>
      <c r="G47" s="148">
        <v>-0.14499999999999999</v>
      </c>
      <c r="H47" s="148">
        <v>-0.221</v>
      </c>
      <c r="I47" s="148">
        <v>-0.36799999999999999</v>
      </c>
      <c r="J47" s="148">
        <v>-0.26600000000000001</v>
      </c>
      <c r="K47" s="151">
        <v>-0.251</v>
      </c>
    </row>
    <row r="48" spans="1:22" s="8" customFormat="1" x14ac:dyDescent="0.25">
      <c r="A48" s="240" t="s">
        <v>23</v>
      </c>
      <c r="B48" s="148">
        <v>-4.1000000000000002E-2</v>
      </c>
      <c r="C48" s="148">
        <v>-1.7000000000000001E-2</v>
      </c>
      <c r="D48" s="148">
        <v>-1.2999999999999999E-2</v>
      </c>
      <c r="E48" s="148">
        <v>-0.157</v>
      </c>
      <c r="F48" s="151">
        <v>-6.9000000000000006E-2</v>
      </c>
      <c r="G48" s="148">
        <v>-0.182</v>
      </c>
      <c r="H48" s="148">
        <v>-0.19600000000000001</v>
      </c>
      <c r="I48" s="148">
        <v>-0.34300000000000003</v>
      </c>
      <c r="J48" s="148">
        <v>-0.255</v>
      </c>
      <c r="K48" s="151">
        <v>-0.23</v>
      </c>
    </row>
    <row r="49" spans="1:13" x14ac:dyDescent="0.25">
      <c r="B49" s="50"/>
      <c r="C49" s="50"/>
      <c r="D49" s="50"/>
      <c r="E49" s="50"/>
      <c r="F49" s="51"/>
      <c r="G49" s="50"/>
      <c r="H49" s="50"/>
      <c r="I49" s="50"/>
      <c r="J49" s="50"/>
      <c r="K49" s="51"/>
    </row>
    <row r="50" spans="1:13" s="14" customFormat="1" x14ac:dyDescent="0.25">
      <c r="A50" s="242" t="s">
        <v>24</v>
      </c>
      <c r="B50" s="55">
        <v>35</v>
      </c>
      <c r="C50" s="55">
        <v>80</v>
      </c>
      <c r="D50" s="55">
        <v>76</v>
      </c>
      <c r="E50" s="55">
        <v>223</v>
      </c>
      <c r="F50" s="56">
        <v>414</v>
      </c>
      <c r="G50" s="55">
        <v>29</v>
      </c>
      <c r="H50" s="55">
        <v>42</v>
      </c>
      <c r="I50" s="55">
        <v>101</v>
      </c>
      <c r="J50" s="55">
        <v>153</v>
      </c>
      <c r="K50" s="56">
        <v>325</v>
      </c>
    </row>
    <row r="51" spans="1:13" s="8" customFormat="1" x14ac:dyDescent="0.25">
      <c r="A51" s="240" t="s">
        <v>205</v>
      </c>
      <c r="B51" s="148">
        <v>0.154</v>
      </c>
      <c r="C51" s="148">
        <v>0.34899999999999998</v>
      </c>
      <c r="D51" s="148">
        <v>0.32100000000000001</v>
      </c>
      <c r="E51" s="148">
        <v>0.93700000000000006</v>
      </c>
      <c r="F51" s="151">
        <v>0.44400000000000001</v>
      </c>
      <c r="G51" s="148">
        <v>0.127</v>
      </c>
      <c r="H51" s="148">
        <v>0.187</v>
      </c>
      <c r="I51" s="148">
        <v>0.41099999999999998</v>
      </c>
      <c r="J51" s="148">
        <v>0.59499999999999997</v>
      </c>
      <c r="K51" s="151">
        <v>0.34</v>
      </c>
      <c r="M51"/>
    </row>
    <row r="52" spans="1:13" x14ac:dyDescent="0.25">
      <c r="B52" s="50"/>
      <c r="C52" s="50"/>
      <c r="D52" s="50"/>
      <c r="E52" s="50"/>
      <c r="F52" s="51"/>
      <c r="G52" s="50"/>
      <c r="H52" s="50"/>
      <c r="I52" s="50"/>
      <c r="J52" s="50"/>
      <c r="K52" s="51"/>
    </row>
    <row r="53" spans="1:13" s="14" customFormat="1" x14ac:dyDescent="0.25">
      <c r="A53" s="242"/>
      <c r="B53" s="135"/>
      <c r="C53" s="135"/>
      <c r="D53" s="135"/>
      <c r="E53" s="135"/>
      <c r="F53" s="136"/>
      <c r="G53" s="135"/>
      <c r="H53" s="135"/>
      <c r="I53" s="135"/>
      <c r="J53" s="135"/>
      <c r="K53" s="136"/>
    </row>
    <row r="54" spans="1:13" s="8" customFormat="1" x14ac:dyDescent="0.25">
      <c r="A54" s="240"/>
      <c r="B54" s="138"/>
      <c r="C54" s="138"/>
      <c r="D54" s="138"/>
      <c r="E54" s="138"/>
      <c r="F54" s="141"/>
      <c r="G54" s="138"/>
      <c r="H54" s="138"/>
      <c r="I54" s="138"/>
      <c r="J54" s="138"/>
      <c r="K54" s="141"/>
    </row>
  </sheetData>
  <hyperlinks>
    <hyperlink ref="A1" location="Index!A1" display="Back to index"/>
  </hyperlinks>
  <pageMargins left="0.7" right="0.7" top="0.75" bottom="0.75" header="0.3" footer="0.3"/>
  <pageSetup paperSize="9" scale="61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0"/>
  <sheetViews>
    <sheetView showGridLines="0" view="pageBreakPreview" zoomScale="80" zoomScaleNormal="85" zoomScaleSheetLayoutView="80" workbookViewId="0">
      <pane xSplit="1" ySplit="3" topLeftCell="B4" activePane="bottomRight" state="frozenSplit"/>
      <selection activeCell="A50" sqref="A50"/>
      <selection pane="topRight" activeCell="A50" sqref="A50"/>
      <selection pane="bottomLeft" activeCell="A50" sqref="A50"/>
      <selection pane="bottomRight" activeCell="A50" sqref="A50"/>
    </sheetView>
  </sheetViews>
  <sheetFormatPr defaultColWidth="9.140625" defaultRowHeight="15" x14ac:dyDescent="0.25"/>
  <cols>
    <col min="1" max="1" width="25.28515625" style="238" bestFit="1" customWidth="1"/>
    <col min="2" max="5" width="11" style="72" customWidth="1"/>
    <col min="6" max="6" width="11" style="73" customWidth="1"/>
    <col min="7" max="10" width="11" style="72" customWidth="1"/>
    <col min="11" max="11" width="11" style="73" customWidth="1"/>
  </cols>
  <sheetData>
    <row r="1" spans="1:11" x14ac:dyDescent="0.25">
      <c r="A1" s="233" t="s">
        <v>118</v>
      </c>
    </row>
    <row r="2" spans="1:11" s="4" customFormat="1" ht="15.75" x14ac:dyDescent="0.25">
      <c r="A2" s="248" t="s">
        <v>19</v>
      </c>
      <c r="B2" s="74" t="s">
        <v>89</v>
      </c>
      <c r="C2" s="74" t="s">
        <v>90</v>
      </c>
      <c r="D2" s="74" t="s">
        <v>91</v>
      </c>
      <c r="E2" s="74" t="s">
        <v>92</v>
      </c>
      <c r="F2" s="75" t="s">
        <v>93</v>
      </c>
      <c r="G2" s="74" t="s">
        <v>174</v>
      </c>
      <c r="H2" s="74" t="s">
        <v>175</v>
      </c>
      <c r="I2" s="74" t="s">
        <v>176</v>
      </c>
      <c r="J2" s="74" t="s">
        <v>177</v>
      </c>
      <c r="K2" s="75" t="s">
        <v>178</v>
      </c>
    </row>
    <row r="3" spans="1:11" s="5" customFormat="1" ht="15.75" x14ac:dyDescent="0.25">
      <c r="A3" s="249" t="s">
        <v>3</v>
      </c>
      <c r="B3" s="76"/>
      <c r="C3" s="76"/>
      <c r="D3" s="76"/>
      <c r="E3" s="76"/>
      <c r="F3" s="77"/>
      <c r="G3" s="76"/>
      <c r="H3" s="76"/>
      <c r="I3" s="76"/>
      <c r="J3" s="76"/>
      <c r="K3" s="77"/>
    </row>
    <row r="4" spans="1:11" s="1" customFormat="1" x14ac:dyDescent="0.25">
      <c r="A4" s="237" t="s">
        <v>0</v>
      </c>
      <c r="B4" s="78"/>
      <c r="C4" s="78"/>
      <c r="D4" s="78"/>
      <c r="E4" s="78"/>
      <c r="F4" s="79"/>
      <c r="G4" s="78"/>
      <c r="H4" s="78"/>
      <c r="I4" s="78"/>
      <c r="J4" s="78"/>
      <c r="K4" s="79"/>
    </row>
    <row r="5" spans="1:11" x14ac:dyDescent="0.25">
      <c r="A5" s="238" t="s">
        <v>4</v>
      </c>
      <c r="B5" s="175">
        <v>7.7692874999999999</v>
      </c>
      <c r="C5" s="176">
        <v>7.79</v>
      </c>
      <c r="D5" s="176">
        <v>7.9</v>
      </c>
      <c r="E5" s="176">
        <v>7.8965874999999999</v>
      </c>
      <c r="F5" s="177">
        <v>7.84</v>
      </c>
      <c r="G5" s="175">
        <v>7.8355200000000007</v>
      </c>
      <c r="H5" s="176">
        <v>7.8219971428571435</v>
      </c>
      <c r="I5" s="176">
        <v>7.8494740000000007</v>
      </c>
      <c r="J5" s="176">
        <v>7.9035699999999993</v>
      </c>
      <c r="K5" s="177">
        <v>7.8584084615384615</v>
      </c>
    </row>
    <row r="6" spans="1:11" x14ac:dyDescent="0.25">
      <c r="A6" s="238" t="s">
        <v>6</v>
      </c>
      <c r="B6" s="178">
        <v>19.220392500000003</v>
      </c>
      <c r="C6" s="176">
        <v>19.45</v>
      </c>
      <c r="D6" s="176">
        <v>19.68</v>
      </c>
      <c r="E6" s="176">
        <v>19.91535</v>
      </c>
      <c r="F6" s="177">
        <v>19.565999999999999</v>
      </c>
      <c r="G6" s="178">
        <v>20.1434</v>
      </c>
      <c r="H6" s="176">
        <v>20.257114285714287</v>
      </c>
      <c r="I6" s="176">
        <v>20.349899999999998</v>
      </c>
      <c r="J6" s="176">
        <v>20.637616666666666</v>
      </c>
      <c r="K6" s="177">
        <v>20.418153846153849</v>
      </c>
    </row>
    <row r="7" spans="1:11" x14ac:dyDescent="0.25">
      <c r="A7" s="238" t="s">
        <v>7</v>
      </c>
      <c r="B7" s="178">
        <v>23.115150000000003</v>
      </c>
      <c r="C7" s="176">
        <v>23.39</v>
      </c>
      <c r="D7" s="176">
        <v>23.67</v>
      </c>
      <c r="E7" s="176">
        <v>23.976675</v>
      </c>
      <c r="F7" s="177">
        <v>23.54</v>
      </c>
      <c r="G7" s="178">
        <v>24.268050000000002</v>
      </c>
      <c r="H7" s="176">
        <v>24.416414285714289</v>
      </c>
      <c r="I7" s="176">
        <v>24.75</v>
      </c>
      <c r="J7" s="176">
        <v>25.088116666666668</v>
      </c>
      <c r="K7" s="177">
        <v>24.679353846153845</v>
      </c>
    </row>
    <row r="8" spans="1:11" x14ac:dyDescent="0.25">
      <c r="A8" s="238" t="s">
        <v>8</v>
      </c>
      <c r="B8" s="178">
        <v>514.31752500000005</v>
      </c>
      <c r="C8" s="176">
        <v>508.58</v>
      </c>
      <c r="D8" s="176">
        <v>504.09</v>
      </c>
      <c r="E8" s="176">
        <v>506.01</v>
      </c>
      <c r="F8" s="177">
        <v>508.55</v>
      </c>
      <c r="G8" s="178">
        <v>508.20249999999999</v>
      </c>
      <c r="H8" s="176">
        <v>506.57142857142856</v>
      </c>
      <c r="I8" s="176">
        <v>505.63</v>
      </c>
      <c r="J8" s="176">
        <v>505.94499999999999</v>
      </c>
      <c r="K8" s="177">
        <v>506.29999999999995</v>
      </c>
    </row>
    <row r="9" spans="1:11" x14ac:dyDescent="0.25">
      <c r="B9" s="178"/>
      <c r="C9" s="176"/>
      <c r="D9" s="176"/>
      <c r="E9" s="176"/>
      <c r="F9" s="177"/>
      <c r="G9" s="178"/>
      <c r="H9" s="176"/>
      <c r="I9" s="176"/>
      <c r="J9" s="176"/>
      <c r="K9" s="177"/>
    </row>
    <row r="10" spans="1:11" s="1" customFormat="1" x14ac:dyDescent="0.25">
      <c r="A10" s="237" t="s">
        <v>1</v>
      </c>
      <c r="B10" s="178"/>
      <c r="C10" s="179"/>
      <c r="D10" s="179"/>
      <c r="E10" s="179"/>
      <c r="F10" s="180"/>
      <c r="G10" s="178"/>
      <c r="H10" s="179"/>
      <c r="I10" s="179"/>
      <c r="J10" s="179"/>
      <c r="K10" s="180"/>
    </row>
    <row r="11" spans="1:11" x14ac:dyDescent="0.25">
      <c r="A11" s="238" t="s">
        <v>12</v>
      </c>
      <c r="B11" s="181">
        <v>6.91</v>
      </c>
      <c r="C11" s="176">
        <v>6.91</v>
      </c>
      <c r="D11" s="176">
        <v>6.91</v>
      </c>
      <c r="E11" s="176">
        <v>6.91</v>
      </c>
      <c r="F11" s="177">
        <v>6.91</v>
      </c>
      <c r="G11" s="181">
        <v>6.91</v>
      </c>
      <c r="H11" s="176">
        <v>6.9099999999999984</v>
      </c>
      <c r="I11" s="176">
        <v>6.9099999999999984</v>
      </c>
      <c r="J11" s="176">
        <v>6.91</v>
      </c>
      <c r="K11" s="177">
        <v>6.9099999999999975</v>
      </c>
    </row>
    <row r="12" spans="1:11" x14ac:dyDescent="0.25">
      <c r="A12" s="238" t="s">
        <v>13</v>
      </c>
      <c r="B12" s="178">
        <v>1829.4199999999998</v>
      </c>
      <c r="C12" s="176">
        <v>1796.68</v>
      </c>
      <c r="D12" s="176">
        <v>1801.16</v>
      </c>
      <c r="E12" s="176">
        <v>1804.1424999999999</v>
      </c>
      <c r="F12" s="177">
        <v>1809.8</v>
      </c>
      <c r="G12" s="178">
        <v>1797.5225</v>
      </c>
      <c r="H12" s="176">
        <v>1834.1942857142858</v>
      </c>
      <c r="I12" s="176">
        <v>1913.47</v>
      </c>
      <c r="J12" s="176">
        <v>1911.0166666666667</v>
      </c>
      <c r="K12" s="177">
        <v>1870.6853846153849</v>
      </c>
    </row>
    <row r="13" spans="1:11" x14ac:dyDescent="0.25">
      <c r="A13" s="238" t="s">
        <v>14</v>
      </c>
      <c r="B13" s="178">
        <v>4450.5</v>
      </c>
      <c r="C13" s="176">
        <v>4424</v>
      </c>
      <c r="D13" s="176">
        <v>4451.5</v>
      </c>
      <c r="E13" s="176">
        <v>4393.5</v>
      </c>
      <c r="F13" s="177">
        <v>4428.3100000000004</v>
      </c>
      <c r="G13" s="178">
        <v>4084.25</v>
      </c>
      <c r="H13" s="176">
        <v>4175.4285714285716</v>
      </c>
      <c r="I13" s="176">
        <v>4442.67</v>
      </c>
      <c r="J13" s="176">
        <v>4452.666666666667</v>
      </c>
      <c r="K13" s="177">
        <v>4306.6153846153848</v>
      </c>
    </row>
    <row r="14" spans="1:11" x14ac:dyDescent="0.25">
      <c r="B14" s="178"/>
      <c r="C14" s="176"/>
      <c r="D14" s="176"/>
      <c r="E14" s="176"/>
      <c r="F14" s="177"/>
      <c r="G14" s="178"/>
      <c r="H14" s="176"/>
      <c r="I14" s="176"/>
      <c r="J14" s="176"/>
      <c r="K14" s="177"/>
    </row>
    <row r="15" spans="1:11" s="1" customFormat="1" x14ac:dyDescent="0.25">
      <c r="A15" s="237" t="s">
        <v>2</v>
      </c>
      <c r="B15" s="178"/>
      <c r="C15" s="179"/>
      <c r="D15" s="179"/>
      <c r="E15" s="179"/>
      <c r="F15" s="180"/>
      <c r="G15" s="178"/>
      <c r="H15" s="179"/>
      <c r="I15" s="179"/>
      <c r="J15" s="179"/>
      <c r="K15" s="180"/>
    </row>
    <row r="16" spans="1:11" x14ac:dyDescent="0.25">
      <c r="A16" s="238" t="s">
        <v>15</v>
      </c>
      <c r="B16" s="178">
        <v>1.6996</v>
      </c>
      <c r="C16" s="178">
        <v>1.87</v>
      </c>
      <c r="D16" s="176">
        <v>1.92</v>
      </c>
      <c r="E16" s="176">
        <v>1.8878249999999999</v>
      </c>
      <c r="F16" s="177">
        <v>1.84</v>
      </c>
      <c r="G16" s="178">
        <v>1.9086124999999998</v>
      </c>
      <c r="H16" s="178">
        <v>1.9374857142857143</v>
      </c>
      <c r="I16" s="176">
        <v>2</v>
      </c>
      <c r="J16" s="176">
        <v>2.0625166666666668</v>
      </c>
      <c r="K16" s="177">
        <v>1.9860884615384615</v>
      </c>
    </row>
    <row r="17" spans="1:11" x14ac:dyDescent="0.25">
      <c r="A17" s="238" t="s">
        <v>17</v>
      </c>
      <c r="B17" s="178">
        <v>498.50620000000004</v>
      </c>
      <c r="C17" s="178">
        <v>509.13</v>
      </c>
      <c r="D17" s="176">
        <v>521.28</v>
      </c>
      <c r="E17" s="176">
        <v>504.38547499999999</v>
      </c>
      <c r="F17" s="177">
        <v>508.79</v>
      </c>
      <c r="G17" s="178">
        <v>498.4239</v>
      </c>
      <c r="H17" s="178">
        <v>500.36002857142859</v>
      </c>
      <c r="I17" s="176">
        <v>493.42</v>
      </c>
      <c r="J17" s="176">
        <v>483.07501666666667</v>
      </c>
      <c r="K17" s="177">
        <v>494.43079999999998</v>
      </c>
    </row>
    <row r="18" spans="1:11" x14ac:dyDescent="0.25">
      <c r="A18" s="238" t="s">
        <v>16</v>
      </c>
      <c r="B18" s="178">
        <v>605.44612500000005</v>
      </c>
      <c r="C18" s="178">
        <v>609.26</v>
      </c>
      <c r="D18" s="176">
        <v>614.13</v>
      </c>
      <c r="E18" s="176">
        <v>627.77544999999998</v>
      </c>
      <c r="F18" s="177">
        <v>614.16300000000001</v>
      </c>
      <c r="G18" s="178">
        <v>633.40437499999996</v>
      </c>
      <c r="H18" s="178">
        <v>636.67022857142854</v>
      </c>
      <c r="I18" s="176">
        <v>653.83000000000004</v>
      </c>
      <c r="J18" s="176">
        <v>671.7135833333333</v>
      </c>
      <c r="K18" s="177">
        <v>649.21434615384612</v>
      </c>
    </row>
    <row r="19" spans="1:11" x14ac:dyDescent="0.25">
      <c r="A19" s="238" t="s">
        <v>18</v>
      </c>
      <c r="B19" s="178">
        <v>1591.5374999999999</v>
      </c>
      <c r="C19" s="178">
        <v>1586.75</v>
      </c>
      <c r="D19" s="176">
        <v>1577.38</v>
      </c>
      <c r="E19" s="176">
        <v>1585.5</v>
      </c>
      <c r="F19" s="177">
        <v>1586.011</v>
      </c>
      <c r="G19" s="178">
        <v>1609.25</v>
      </c>
      <c r="H19" s="178">
        <v>1617.8285714285716</v>
      </c>
      <c r="I19" s="176">
        <v>1616.29</v>
      </c>
      <c r="J19" s="176">
        <v>1606.25</v>
      </c>
      <c r="K19" s="177">
        <v>1613.9753846153847</v>
      </c>
    </row>
    <row r="20" spans="1:11" x14ac:dyDescent="0.25">
      <c r="B20" s="80"/>
      <c r="C20" s="80"/>
      <c r="G20" s="80"/>
      <c r="H20" s="80"/>
    </row>
  </sheetData>
  <hyperlinks>
    <hyperlink ref="A1" location="Index!A1" display="Back to index"/>
  </hyperlinks>
  <pageMargins left="0.7" right="0.7" top="0.75" bottom="0.75" header="0.3" footer="0.3"/>
  <pageSetup paperSize="9" scale="8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12</vt:i4>
      </vt:variant>
      <vt:variant>
        <vt:lpstr>Névvel ellátott tartományok</vt:lpstr>
      </vt:variant>
      <vt:variant>
        <vt:i4>19</vt:i4>
      </vt:variant>
    </vt:vector>
  </HeadingPairs>
  <TitlesOfParts>
    <vt:vector size="31" baseType="lpstr">
      <vt:lpstr>Index</vt:lpstr>
      <vt:lpstr>Group P&amp;L</vt:lpstr>
      <vt:lpstr>Cash Flow</vt:lpstr>
      <vt:lpstr>Balance Sheet</vt:lpstr>
      <vt:lpstr>RGUs</vt:lpstr>
      <vt:lpstr>Revenue by RGU</vt:lpstr>
      <vt:lpstr>EBITDA before CC</vt:lpstr>
      <vt:lpstr>CAPEX</vt:lpstr>
      <vt:lpstr>Central America</vt:lpstr>
      <vt:lpstr>South America</vt:lpstr>
      <vt:lpstr>Africa</vt:lpstr>
      <vt:lpstr>FX rates</vt:lpstr>
      <vt:lpstr>Africa!Nyomtatási_cím</vt:lpstr>
      <vt:lpstr>'Balance Sheet'!Nyomtatási_cím</vt:lpstr>
      <vt:lpstr>CAPEX!Nyomtatási_cím</vt:lpstr>
      <vt:lpstr>'Central America'!Nyomtatási_cím</vt:lpstr>
      <vt:lpstr>'EBITDA before CC'!Nyomtatási_cím</vt:lpstr>
      <vt:lpstr>'FX rates'!Nyomtatási_cím</vt:lpstr>
      <vt:lpstr>'South America'!Nyomtatási_cím</vt:lpstr>
      <vt:lpstr>Africa!Nyomtatási_terület</vt:lpstr>
      <vt:lpstr>'Balance Sheet'!Nyomtatási_terület</vt:lpstr>
      <vt:lpstr>CAPEX!Nyomtatási_terület</vt:lpstr>
      <vt:lpstr>'Cash Flow'!Nyomtatási_terület</vt:lpstr>
      <vt:lpstr>'Central America'!Nyomtatási_terület</vt:lpstr>
      <vt:lpstr>'EBITDA before CC'!Nyomtatási_terület</vt:lpstr>
      <vt:lpstr>'FX rates'!Nyomtatási_terület</vt:lpstr>
      <vt:lpstr>'Group P&amp;L'!Nyomtatási_terület</vt:lpstr>
      <vt:lpstr>Index!Nyomtatási_terület</vt:lpstr>
      <vt:lpstr>'Revenue by RGU'!Nyomtatási_terület</vt:lpstr>
      <vt:lpstr>RGUs!Nyomtatási_terület</vt:lpstr>
      <vt:lpstr>'South America'!Nyomtatási_terület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JDimovic</dc:creator>
  <cp:lastModifiedBy>Szikszai Alexandra</cp:lastModifiedBy>
  <cp:lastPrinted>2014-03-20T16:28:26Z</cp:lastPrinted>
  <dcterms:created xsi:type="dcterms:W3CDTF">2012-01-11T09:17:48Z</dcterms:created>
  <dcterms:modified xsi:type="dcterms:W3CDTF">2017-02-28T12:44:19Z</dcterms:modified>
</cp:coreProperties>
</file>